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_rels/workbook.xml.rels" ContentType="application/vnd.openxmlformats-package.relationships+xml"/>
  <Override PartName="/xl/media/image5.png" ContentType="image/png"/>
  <Override PartName="/xl/media/image6.png" ContentType="image/png"/>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Mode d'emploi" sheetId="1" state="visible" r:id="rId2"/>
    <sheet name="Récapitulatif" sheetId="2" state="visible" r:id="rId3"/>
    <sheet name="Vétusté" sheetId="3" state="visible" r:id="rId4"/>
    <sheet name="Plafonds &amp; murs" sheetId="4" state="visible" r:id="rId5"/>
    <sheet name="Sols" sheetId="5" state="visible" r:id="rId6"/>
    <sheet name="Menuiseries" sheetId="6" state="visible" r:id="rId7"/>
    <sheet name="Mobilier" sheetId="7" state="visible" r:id="rId8"/>
    <sheet name="Sanitaire &amp; chauffage" sheetId="8" state="visible" r:id="rId9"/>
    <sheet name="Électricité" sheetId="9" state="visible" r:id="rId10"/>
    <sheet name="Égouttage &amp; Toitures" sheetId="10" state="visible" r:id="rId11"/>
    <sheet name="Nettoyages &amp; abords" sheetId="11" state="visible" r:id="rId12"/>
    <sheet name="Déplacements" sheetId="12" state="visible" r:id="rId13"/>
  </sheets>
  <definedNames>
    <definedName function="false" hidden="false" localSheetId="11" name="_xlnm.Print_Titles" vbProcedure="false">Déplacements!$1:$2</definedName>
    <definedName function="false" hidden="false" localSheetId="9" name="_xlnm.Print_Titles" vbProcedure="false">'Égouttage &amp; Toitures'!$1:$2</definedName>
    <definedName function="false" hidden="false" localSheetId="8" name="_xlnm.Print_Titles" vbProcedure="false">Électricité!$1:$2</definedName>
    <definedName function="false" hidden="false" localSheetId="5" name="_xlnm.Print_Titles" vbProcedure="false">Menuiseries!$1:$2</definedName>
    <definedName function="false" hidden="false" localSheetId="6" name="_xlnm.Print_Titles" vbProcedure="false">Mobilier!$1:$2</definedName>
    <definedName function="false" hidden="false" localSheetId="10" name="_xlnm.Print_Titles" vbProcedure="false">'Nettoyages &amp; abords'!$1:$2</definedName>
    <definedName function="false" hidden="false" localSheetId="3" name="_xlnm.Print_Titles" vbProcedure="false">'Plafonds &amp; murs'!$1:$2</definedName>
    <definedName function="false" hidden="false" localSheetId="7" name="_xlnm.Print_Titles" vbProcedure="false">'Sanitaire &amp; chauffage'!$1:$2</definedName>
    <definedName function="false" hidden="false" localSheetId="4" name="_xlnm.Print_Titles" vbProcedure="false">Sols!$1:$2</definedName>
    <definedName function="false" hidden="false" localSheetId="2" name="_xlnm.Print_Titles" vbProcedure="false">Vétusté!$1:$2</definedName>
    <definedName function="false" hidden="false" name="CODE_km" vbProcedure="false">Déplacements!$G$27</definedName>
    <definedName function="false" hidden="false" name="Déplacements" vbProcedure="false">'Mode d''emploi'!$A$111</definedName>
    <definedName function="false" hidden="false" name="Menuiserie" vbProcedure="false">'Mode d''emploi'!$A$87</definedName>
    <definedName function="false" hidden="false" name="Mobilier" vbProcedure="false">'Mode d''emploi'!$A$91</definedName>
    <definedName function="false" hidden="false" name="Nettoyages" vbProcedure="false">'Mode d''emploi'!$A$107</definedName>
    <definedName function="false" hidden="false" name="Peintures" vbProcedure="false">'Mode d''emploi'!$A$107</definedName>
    <definedName function="false" hidden="false" name="Plafonds_et_murs" vbProcedure="false">'Mode d''emploi'!$A$71</definedName>
    <definedName function="false" hidden="false" name="Plomberie" vbProcedure="false">'Mode d''emploi'!$A$95</definedName>
    <definedName function="false" hidden="false" name="Retour" vbProcedure="false">'Mode d''emploi'!$A$16</definedName>
    <definedName function="false" hidden="false" name="Récapitulatif" vbProcedure="false">'Mode d''emploi'!$A$31</definedName>
    <definedName function="false" hidden="false" name="Sols" vbProcedure="false">'Mode d''emploi'!$A$82</definedName>
    <definedName function="false" hidden="false" name="Vétusté" vbProcedure="false">'Mode d''emploi'!$A$56</definedName>
    <definedName function="false" hidden="false" name="Égouttage_et_toitures" vbProcedure="false">'Mode d''emploi'!$A$103</definedName>
    <definedName function="false" hidden="false" name="Électricité" vbProcedure="false">'Mode d''emploi'!$A$99</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<sst xmlns="http://schemas.openxmlformats.org/spreadsheetml/2006/main" count="1169" uniqueCount="669">
  <si>
    <t xml:space="preserve">Le présent mode d’emploi se veut le plus exhaustif possible.</t>
  </si>
  <si>
    <t xml:space="preserve">Si des explications manquent ou sont peu compréhensibles, merci d’en faire part par courriel à</t>
  </si>
  <si>
    <t xml:space="preserve">jeanglaude@skynet.be</t>
  </si>
  <si>
    <t xml:space="preserve">Chaque feuille du tableau étant protégée par un mot de passe, vous ne pouvez entrer des données (texte ou nombre)</t>
  </si>
  <si>
    <t xml:space="preserve">que dans les cases grisées comme celles-ci : vous pouvez vous exercer ici dans les cases grises.</t>
  </si>
  <si>
    <t xml:space="preserve">Commencez ici</t>
  </si>
  <si>
    <t xml:space="preserve">cliquez sur →I au clavier</t>
  </si>
  <si>
    <t xml:space="preserve">La touche de tabulation vous fait voyager de gauche à droite , puis aller à la ligne suivante.</t>
  </si>
  <si>
    <t xml:space="preserve">La touche « enter » vous balade de haut en bas dans la même colonne.</t>
  </si>
  <si>
    <t xml:space="preserve">Les flèches vous envoient dans les cases grisées uniquement et il vous reste évidemment la souris pour aller sur une case grise.</t>
  </si>
  <si>
    <t xml:space="preserve">Pour aller rapidement d’une case à l’autre, vous devez tabuler sur votre clavier ou cliquer sur la touche « enter » ou encore utiliser votre souris ou votre Trackpad.</t>
  </si>
  <si>
    <t xml:space="preserve">Exercez-vous dans les cases grises ci dessus.</t>
  </si>
  <si>
    <t xml:space="preserve">Voyons à présent comment utiliser ce tableau d’estimation des dégâts locatifs dans la vie courante ou en pratique ?</t>
  </si>
  <si>
    <t xml:space="preserve">Toutes les feuilles ont été nommées pour vous y retrouver facilement : faites « commande - clic » pour accéder directement au chapitre qui vous intéresse.</t>
  </si>
  <si>
    <t xml:space="preserve">Et vous avez des onglets en bas du tableau pour choisir la feuille de calcul correspondant à vos dégâts locatifs particuliers.</t>
  </si>
  <si>
    <t xml:space="preserve">#Récapitulatif</t>
  </si>
  <si>
    <t xml:space="preserve">#Vétusté</t>
  </si>
  <si>
    <t xml:space="preserve">#Plafonds_et_murs</t>
  </si>
  <si>
    <t xml:space="preserve">#Sols</t>
  </si>
  <si>
    <t xml:space="preserve">#Menuiseries</t>
  </si>
  <si>
    <t xml:space="preserve">#Mobilier</t>
  </si>
  <si>
    <t xml:space="preserve">#Plomberie</t>
  </si>
  <si>
    <t xml:space="preserve">#Électricité</t>
  </si>
  <si>
    <t xml:space="preserve">#Égouttage &amp; Toitures</t>
  </si>
  <si>
    <t xml:space="preserve">#Nettoyages</t>
  </si>
  <si>
    <t xml:space="preserve">#Déplacements</t>
  </si>
  <si>
    <t xml:space="preserve">A) Récapitulatif</t>
  </si>
  <si>
    <t xml:space="preserve">Il s’agit de la feuille contenant tous les renseignements relatifs à la location, les adresses des parties, les index des compteurs avec leur numéro EAN,</t>
  </si>
  <si>
    <t xml:space="preserve">les dates de début et de fin de bail, le récapitulatif des clés, une case de remarques éventuelles, le récapitulatif automatique de tous vos calculs dans les feuilles</t>
  </si>
  <si>
    <t xml:space="preserve">suivantes en tenant compte, des vétustés, des déplacements, du chômage locatif, du montant de la caution versée afin de vérifier immédiatement si elle suffira ou pas.</t>
  </si>
  <si>
    <t xml:space="preserve">a)</t>
  </si>
  <si>
    <t xml:space="preserve">Dans le récapitulatif, commençons d’abord par la mise à jour du tableau.</t>
  </si>
  <si>
    <t xml:space="preserve">Les premières cases ou cellules en haut à gauche vont vous permettre de mettre à jour tous les prix de 2017 en les actualisant au moyen du dernier</t>
  </si>
  <si>
    <t xml:space="preserve">indice ABEX des compagnies d’assurance, indice qui reflète les prix de la construction en général.</t>
  </si>
  <si>
    <t xml:space="preserve">Cet indice est disponible gratuitement ici :</t>
  </si>
  <si>
    <t xml:space="preserve">ABEX</t>
  </si>
  <si>
    <t xml:space="preserve">Faites commande-clic pour aller sur internet.</t>
  </si>
  <si>
    <t xml:space="preserve">Choisissez l’indice le plus récent, mai ou novembre de l’année en cours : copiez-le et collez-le dans la case réservée pour l’indice de l’année en cours.</t>
  </si>
  <si>
    <t xml:space="preserve">b)</t>
  </si>
  <si>
    <r>
      <rPr>
        <b val="true"/>
        <sz val="10"/>
        <rFont val="Arial"/>
        <family val="2"/>
      </rPr>
      <t xml:space="preserve">Choisissez la TVA correspondant à l’immeuble</t>
    </r>
    <r>
      <rPr>
        <sz val="10"/>
        <rFont val="Arial"/>
        <family val="2"/>
      </rPr>
      <t xml:space="preserve"> : 6 % pour ceux âgés de plus de 5 ans, 21 % pour les immeubles récents &lt; 5 ans.</t>
    </r>
  </si>
  <si>
    <t xml:space="preserve">Tant que vous n’aurez pas introduit ce taux de TVA, les cases correspondantes resteront en rouge pour vous le rappeler.</t>
  </si>
  <si>
    <t xml:space="preserve">c)</t>
  </si>
  <si>
    <r>
      <rPr>
        <b val="true"/>
        <sz val="10"/>
        <rFont val="Arial"/>
        <family val="2"/>
      </rPr>
      <t xml:space="preserve">Dans la partie gauche</t>
    </r>
    <r>
      <rPr>
        <sz val="10"/>
        <rFont val="Arial"/>
        <family val="2"/>
      </rPr>
      <t xml:space="preserve">, complétez les renseignements destinés à l’immeuble et aux coordonnées des parties, ainsi que les index.</t>
    </r>
  </si>
  <si>
    <t xml:space="preserve">d)</t>
  </si>
  <si>
    <r>
      <rPr>
        <b val="true"/>
        <sz val="10"/>
        <rFont val="Arial"/>
        <family val="2"/>
      </rPr>
      <t xml:space="preserve">Dans la partie droite</t>
    </r>
    <r>
      <rPr>
        <sz val="10"/>
        <rFont val="Arial"/>
        <family val="2"/>
      </rPr>
      <t xml:space="preserve">, complétez les renseignements demandés tels que la date du bail, celle de sortie des lieux, le relevé des clés, le montant du loyer, etc.</t>
    </r>
  </si>
  <si>
    <t xml:space="preserve">Vous compléterez après les cases du chômage locatif si c’est nécessaire, ainsi que le montant de la caution.</t>
  </si>
  <si>
    <t xml:space="preserve">Le résultat dans la case finale sera dans une cellule verte si la caution couvre les dégâts locatifs, sinon, la cellule deviendra rouge pour indiquer que la</t>
  </si>
  <si>
    <t xml:space="preserve">caution est insuffisante.</t>
  </si>
  <si>
    <t xml:space="preserve">Automatiquement, les chiffres des dégâts que vous aurez complétés dans les feuilles suivantes, apparaîtront en jaune.</t>
  </si>
  <si>
    <t xml:space="preserve">Si vous avez une imprimante portable, vous pouvez imprimer la première page du tableau pour la faire signer par les parties.</t>
  </si>
  <si>
    <t xml:space="preserve">Exportez-là de toute façon en format pdf pour envoyer une copie à votre locataire, un fichier que vous pouvez d’ailleurs signer avec ADOBE ACROBAT READER.</t>
  </si>
  <si>
    <t xml:space="preserve">Vous pouvez signer électroniquement un document pdf avec ADOBE ACROBAT READER. Le document créé sera alors infalsifiable, y compris pour vous-même.</t>
  </si>
  <si>
    <t xml:space="preserve">C’est la garantie que personne ne changera des chiffres en catimini après. S’il y a une erreur d’encodage ou de calcul manifeste après signature, il faudra en discuter</t>
  </si>
  <si>
    <t xml:space="preserve">séparément.</t>
  </si>
  <si>
    <t xml:space="preserve">#Retour</t>
  </si>
  <si>
    <t xml:space="preserve">B) Vétusté</t>
  </si>
  <si>
    <t xml:space="preserve">S’il n’y a que des réparations à faire, vous pouvez passer cette page, car la vétusté ne s’applique pas en cas de réparation uniquement.</t>
  </si>
  <si>
    <t xml:space="preserve">Mais s’il y a des remplacements à effectuer, les dégâts dus à la faute du locataire étant irréparables, vous devrez appliquer la notion de vétusté qui sera à votre charge.</t>
  </si>
  <si>
    <t xml:space="preserve">Attention que les remplacement des électroménagers sont et restent toujours totalement à votre charge.</t>
  </si>
  <si>
    <t xml:space="preserve">Comment utilisez ce tableau ?</t>
  </si>
  <si>
    <t xml:space="preserve">Soit vous choisissez dans la liste l’objet correspondant et vous introduisez simplement l’âge de l’objet dans la colonne grisée en nombre d’années.</t>
  </si>
  <si>
    <t xml:space="preserve">La case deviendra jaune pour que vous puissiez la repérer facilement plus tard si besoin est.</t>
  </si>
  <si>
    <t xml:space="preserve">Si le résultat ne vous satisfait pas, vous pouvez calculer une vétusté à la fin du tableau avec la formule VAN DER HAEGEN où vous choisissez la vétusté</t>
  </si>
  <si>
    <t xml:space="preserve">selon 4 critères (l’âge du bien en fonction de sa durée de vie, l’usage que le locataire en a fait, la fréquence de l’entretien et la qualité de celui-ci).</t>
  </si>
  <si>
    <t xml:space="preserve">Remplissez les 4 cases grisées et vous aurez automatiquement la moyenne ou la vétusté correspondante qui ne sera jamais supérieure à 40 % ici.</t>
  </si>
  <si>
    <t xml:space="preserve">Pour tous les éléments ainsi calculés par la première ou par la seconde méthode, vous gardez le résultat et vous le reporterez dans les feuilles suivantes</t>
  </si>
  <si>
    <t xml:space="preserve">dans la colonne réservée à la vétusté pour l’élément correspondant.</t>
  </si>
  <si>
    <t xml:space="preserve">C) Calcul des dégâts locatifs proprement dit</t>
  </si>
  <si>
    <t xml:space="preserve">1) plafonds et murs</t>
  </si>
  <si>
    <t xml:space="preserve">Pour toutes les pages suivantes, la méthode de saisie est toujours la même :</t>
  </si>
  <si>
    <t xml:space="preserve">La seconde colonne décrit sommairement les travaux à réaliser pour réparer les dégâts locatifs.</t>
  </si>
  <si>
    <t xml:space="preserve">La troisième colonne U indique l’unité qui sera utilisée pour ce type de dégât, à la pièce, au m², etc.</t>
  </si>
  <si>
    <t xml:space="preserve">Les 4ème et 5ème colonnes donnent une fourchette de prix quand c’est nécessaire.</t>
  </si>
  <si>
    <t xml:space="preserve">Dans la 6ème colonne des PU, vous tapez vous-même le prix qui vous semble le plus approprié.</t>
  </si>
  <si>
    <t xml:space="preserve">e)</t>
  </si>
  <si>
    <t xml:space="preserve">Dans la 7ème colonne des Q, vous indiquez ou calculez la quantité à réparer.</t>
  </si>
  <si>
    <t xml:space="preserve">f)</t>
  </si>
  <si>
    <t xml:space="preserve">Dans la 8ème colonne, celle des vétustés, vous indiquez la vétusté calculée précédemment s’il s’agit d’un remplacement total.</t>
  </si>
  <si>
    <t xml:space="preserve">Tous les calculs de multiplication, de vétusté, ainsi que la somme totale des travaux sont exécutés automatiquement et reportés dans le tableau général de la 1ère feuille.</t>
  </si>
  <si>
    <t xml:space="preserve">2) Sols</t>
  </si>
  <si>
    <t xml:space="preserve">C’est chaque fois la même méthode de saisie qu’au point 1.</t>
  </si>
  <si>
    <t xml:space="preserve">3) Menuiserie</t>
  </si>
  <si>
    <t xml:space="preserve">4) Mobilier</t>
  </si>
  <si>
    <t xml:space="preserve">5) Plomberie</t>
  </si>
  <si>
    <t xml:space="preserve">6) Électricité</t>
  </si>
  <si>
    <t xml:space="preserve">7) Égouttage et toitures</t>
  </si>
  <si>
    <t xml:space="preserve">8) Nettoyages</t>
  </si>
  <si>
    <t xml:space="preserve">9) Déplacements</t>
  </si>
  <si>
    <t xml:space="preserve">C’est fréquemment un poste qui est oublié dans le calcul des dégâts locatifs, mais qui n’est pas à négliger au contraire, car les déplacement coûtent de l’argent.</t>
  </si>
  <si>
    <t xml:space="preserve">J’ai mis dans ce tableau 3 méthodes de calcul :</t>
  </si>
  <si>
    <t xml:space="preserve">9-1)</t>
  </si>
  <si>
    <t xml:space="preserve">C’est la méthode à utiliser s’il n’y a qu’un ou 2 corps de métier qui sont concernés. C’est le même type de saisie que précédemment, à savoir :</t>
  </si>
  <si>
    <t xml:space="preserve">La fourchette min. / MAX. vous donne une idée du PU ou prix d’un déplacement. Vous choisissez le PU Dépl. dans la case suivante, puis le nombre de</t>
  </si>
  <si>
    <t xml:space="preserve">Déplacements. Le tableau vous donne un résultat.</t>
  </si>
  <si>
    <t xml:space="preserve">Si cette façon de calculer vous paraît trop simpliste ou si la liste des entrepreneurs qui doivent réparer s’allonge, il faut alors choisir une des autres méthodes.</t>
  </si>
  <si>
    <t xml:space="preserve">9-2)</t>
  </si>
  <si>
    <t xml:space="preserve">9-3)</t>
  </si>
  <si>
    <t xml:space="preserve">Vous choisissez celle qui vous semble la meilleure ou 2 méthodes sur 3 ou toutes les 3. C’est en fin de calcul que vous décidez laquelle vous semble la plus juste en</t>
  </si>
  <si>
    <t xml:space="preserve">introduisant le code 1, 2 ou 3 dans la dernière ligne suivant que vous retenez le mode de calcul 1, 2 ou 3.</t>
  </si>
  <si>
    <t xml:space="preserve">Tant que vous n’avez pas choisi et complété une méthode, le tableau récapitulatif de la première page reste incomplet en vous signalant qu’il manque une #VALEUR !</t>
  </si>
  <si>
    <t xml:space="preserve">Mise à jour des PU :</t>
  </si>
  <si>
    <t xml:space="preserve">Indice ABEX de départ en</t>
  </si>
  <si>
    <t xml:space="preserve">Renseignements en plus :</t>
  </si>
  <si>
    <t xml:space="preserve">Relevé des éventuels dégâts locatifs</t>
  </si>
  <si>
    <t xml:space="preserve">Date du PV :</t>
  </si>
  <si>
    <t xml:space="preserve">Dernier indice ABEX en</t>
  </si>
  <si>
    <t xml:space="preserve">Les entretiens :</t>
  </si>
  <si>
    <t xml:space="preserve">Classement par type de travaux ou d’entreprise, HTVA</t>
  </si>
  <si>
    <t xml:space="preserve">Taux de TVA à choisir :</t>
  </si>
  <si>
    <t xml:space="preserve">0 = fait, 1 ou + = à faire</t>
  </si>
  <si>
    <t xml:space="preserve">Plafonds &amp; murs, peintures</t>
  </si>
  <si>
    <t xml:space="preserve">Immeuble sis à :</t>
  </si>
  <si>
    <t xml:space="preserve">Commune :</t>
  </si>
  <si>
    <t xml:space="preserve">- chauffage,ramonage</t>
  </si>
  <si>
    <t xml:space="preserve">Sols</t>
  </si>
  <si>
    <t xml:space="preserve">Rue, n° :</t>
  </si>
  <si>
    <t xml:space="preserve">- cheminées en général</t>
  </si>
  <si>
    <t xml:space="preserve">Menuiseries</t>
  </si>
  <si>
    <t xml:space="preserve">Propriétaire :</t>
  </si>
  <si>
    <t xml:space="preserve">Nom :</t>
  </si>
  <si>
    <t xml:space="preserve">- fosse septique</t>
  </si>
  <si>
    <t xml:space="preserve">Mobilier de cuisine et SdB</t>
  </si>
  <si>
    <t xml:space="preserve">Adresse :</t>
  </si>
  <si>
    <t xml:space="preserve">- dégraisseur</t>
  </si>
  <si>
    <t xml:space="preserve">Sanitaire &amp; chauffage</t>
  </si>
  <si>
    <t xml:space="preserve">- boiler</t>
  </si>
  <si>
    <t xml:space="preserve">Électricité</t>
  </si>
  <si>
    <t xml:space="preserve">Courriel :</t>
  </si>
  <si>
    <t xml:space="preserve">- mini station d'épuration</t>
  </si>
  <si>
    <t xml:space="preserve">Égouttage &amp; Toitures</t>
  </si>
  <si>
    <t xml:space="preserve">Locataire sortant :</t>
  </si>
  <si>
    <t xml:space="preserve">- égouts en général en m</t>
  </si>
  <si>
    <t xml:space="preserve">Nettoyage &amp; abords</t>
  </si>
  <si>
    <t xml:space="preserve">Sa nouvelle adresse :</t>
  </si>
  <si>
    <t xml:space="preserve">Relevé des clés :</t>
  </si>
  <si>
    <t xml:space="preserve">Total HTVA sans déplacements →→→→→→→</t>
  </si>
  <si>
    <t xml:space="preserve">entrée</t>
  </si>
  <si>
    <t xml:space="preserve">Déplacements à compléter…</t>
  </si>
  <si>
    <t xml:space="preserve">garage</t>
  </si>
  <si>
    <t xml:space="preserve">Expert mandaté</t>
  </si>
  <si>
    <t xml:space="preserve">porte fenêtre</t>
  </si>
  <si>
    <t xml:space="preserve">Total des dégâts locatifs</t>
  </si>
  <si>
    <t xml:space="preserve">portes intérieures</t>
  </si>
  <si>
    <t xml:space="preserve">cadenas mazout</t>
  </si>
  <si>
    <t xml:space="preserve">TOTAL TVAC</t>
  </si>
  <si>
    <t xml:space="preserve">clé manquante extérieure</t>
  </si>
  <si>
    <t xml:space="preserve">Chômage</t>
  </si>
  <si>
    <t xml:space="preserve">mois</t>
  </si>
  <si>
    <t xml:space="preserve">loyer</t>
  </si>
  <si>
    <t xml:space="preserve">somme</t>
  </si>
  <si>
    <t xml:space="preserve">Relevé des index :</t>
  </si>
  <si>
    <t xml:space="preserve">n° EAN eau :</t>
  </si>
  <si>
    <t xml:space="preserve">clé manquante intérieure</t>
  </si>
  <si>
    <t xml:space="preserve">locatif en mois</t>
  </si>
  <si>
    <t xml:space="preserve">n° EAN gaz :</t>
  </si>
  <si>
    <t xml:space="preserve">clé de boite aux lettres</t>
  </si>
  <si>
    <t xml:space="preserve">Total des dégâts et du chômage locatifs</t>
  </si>
  <si>
    <t xml:space="preserve">n° EAN électricité :</t>
  </si>
  <si>
    <t xml:space="preserve">Moins la caution</t>
  </si>
  <si>
    <t xml:space="preserve">- Mazout :</t>
  </si>
  <si>
    <t xml:space="preserve">- électricité :</t>
  </si>
  <si>
    <t xml:space="preserve">Index 1 :</t>
  </si>
  <si>
    <t xml:space="preserve">Si le locataire quitte les lieux avant la fin du bail, une indemnité de relocation est prévue dans le bail.</t>
  </si>
  <si>
    <t xml:space="preserve">- Gaz :</t>
  </si>
  <si>
    <t xml:space="preserve">Bi-horaire</t>
  </si>
  <si>
    <t xml:space="preserve">Index 2 :</t>
  </si>
  <si>
    <t xml:space="preserve">Cette indemnité est de</t>
  </si>
  <si>
    <t xml:space="preserve">- Bois ou pellets :</t>
  </si>
  <si>
    <t xml:space="preserve">Tri-horaire</t>
  </si>
  <si>
    <t xml:space="preserve">Index 3 :</t>
  </si>
  <si>
    <t xml:space="preserve">Le chômage locatif peut en être déduit, soit</t>
  </si>
  <si>
    <t xml:space="preserve">- Eau :</t>
  </si>
  <si>
    <t xml:space="preserve">Exclusif nuit</t>
  </si>
  <si>
    <t xml:space="preserve">Index 4 :</t>
  </si>
  <si>
    <t xml:space="preserve">Il reste à payer, non compris les retards de paiement des loyers :</t>
  </si>
  <si>
    <t xml:space="preserve">Début du bail :</t>
  </si>
  <si>
    <t xml:space="preserve">Remarques :</t>
  </si>
  <si>
    <t xml:space="preserve">Les locataires ont quitté les lieux sans assister à l’état de sortie des lieux malgré le RDV pris avec eux.</t>
  </si>
  <si>
    <t xml:space="preserve">Fin du bail :</t>
  </si>
  <si>
    <t xml:space="preserve">Pour toute erreur ou bug, merci de le signaler à </t>
  </si>
  <si>
    <t xml:space="preserve">Durée équivalente :</t>
  </si>
  <si>
    <t xml:space="preserve">Le montant des dégâts locatifs sera inscrit en même temps sur le PV manuscrit d’état des lieux de sortie signé par les parties. Si le locataire n’est pas d’accord, cela sera mentionné « tout droit sauf » dans le PV avant les signatures des parties.</t>
  </si>
  <si>
    <t xml:space="preserve">L’éditeur veille à la fiabilité des informations publiées, lesquelles ne pourraient toutefois engager sa responsabilité. Aucun extrait de cette publication ne peut être reproduit, introduit dans un système de récupération ou transféré électroniquement, mécaniquement, au moyen de photocopies ou sous toute autre forme, sans l’autorisation préalable écrite de l’éditeur.</t>
  </si>
  <si>
    <t xml:space="preserve">L’expert mandaté</t>
  </si>
  <si>
    <t xml:space="preserve">Editeur responsable</t>
  </si>
  <si>
    <t xml:space="preserve">SNCP-NEMS</t>
  </si>
  <si>
    <t xml:space="preserve">Créé et mis à jour par :</t>
  </si>
  <si>
    <t xml:space="preserve">https://www.snpc-nems.be/</t>
  </si>
  <si>
    <t xml:space="preserve">office@snpc-nems.be</t>
  </si>
  <si>
    <t xml:space="preserve">Bd del’empereur, 24, 1000 Bruxelles</t>
  </si>
  <si>
    <t xml:space="preserve">Imprimé en Belgique</t>
  </si>
  <si>
    <t xml:space="preserve">Jean GLAUDE</t>
  </si>
  <si>
    <t xml:space="preserve">Tél. : 02/512 31 96</t>
  </si>
  <si>
    <t xml:space="preserve">© 2019, tous droits réservés</t>
  </si>
  <si>
    <t xml:space="preserve">rue des roches, 22</t>
  </si>
  <si>
    <t xml:space="preserve">Fax : 02/512 62 87</t>
  </si>
  <si>
    <t xml:space="preserve">ISBN :</t>
  </si>
  <si>
    <t xml:space="preserve">4170 Comblain-au-Pont</t>
  </si>
  <si>
    <t xml:space="preserve">Le propriétaire</t>
  </si>
  <si>
    <t xml:space="preserve">Le locataire sortant</t>
  </si>
  <si>
    <t xml:space="preserve">LOTS</t>
  </si>
  <si>
    <t xml:space="preserve">Nature des travaux et matériaux</t>
  </si>
  <si>
    <t xml:space="preserve">Durée présumée</t>
  </si>
  <si>
    <t xml:space="preserve">Franchise</t>
  </si>
  <si>
    <t xml:space="preserve">Usure annuelle</t>
  </si>
  <si>
    <t xml:space="preserve">Nombre d’années</t>
  </si>
  <si>
    <t xml:space="preserve">Vétusté</t>
  </si>
  <si>
    <t xml:space="preserve">Valeur résiduelle</t>
  </si>
  <si>
    <t xml:space="preserve">Valeur résiduelle arrondie en % après abattement pour vétusté à charge du locataire dès la 1ère année</t>
  </si>
  <si>
    <t xml:space="preserve">Dégressif</t>
  </si>
  <si>
    <t xml:space="preserve">Zéro ou valeur résiduelle</t>
  </si>
  <si>
    <t xml:space="preserve">ANNÉES</t>
  </si>
  <si>
    <t xml:space="preserve">en années</t>
  </si>
  <si>
    <t xml:space="preserve">réelles</t>
  </si>
  <si>
    <t xml:space="preserve">%</t>
  </si>
  <si>
    <t xml:space="preserve">+</t>
  </si>
  <si>
    <t xml:space="preserve">Gros œuvre</t>
  </si>
  <si>
    <t xml:space="preserve">Fondations, maçonnerie</t>
  </si>
  <si>
    <t xml:space="preserve">Petites fournitures (pelles vide ordure, trappe de visite,…)</t>
  </si>
  <si>
    <t xml:space="preserve">Cloisons lourdes non porteuses</t>
  </si>
  <si>
    <t xml:space="preserve">Cloisons légères non porteuses</t>
  </si>
  <si>
    <t xml:space="preserve">- Tuyaux en grès</t>
  </si>
  <si>
    <t xml:space="preserve">- Tuyaux en pvc</t>
  </si>
  <si>
    <t xml:space="preserve">Toiture</t>
  </si>
  <si>
    <t xml:space="preserve">Toiture
- En tuiles de béton</t>
  </si>
  <si>
    <t xml:space="preserve">- en tuiles de terre cuite</t>
  </si>
  <si>
    <t xml:space="preserve">- en ardoises naturelles</t>
  </si>
  <si>
    <t xml:space="preserve">- en ardoises de fibro-ciment</t>
  </si>
  <si>
    <t xml:space="preserve">- en plaques ondulées de fibro-ciment</t>
  </si>
  <si>
    <t xml:space="preserve">- en cuivre</t>
  </si>
  <si>
    <t xml:space="preserve">- en zinc</t>
  </si>
  <si>
    <t xml:space="preserve">- en roofing</t>
  </si>
  <si>
    <t xml:space="preserve">Corniches et lucarnes :
- en sapin rouge du Nord</t>
  </si>
  <si>
    <t xml:space="preserve">- en bois tropical</t>
  </si>
  <si>
    <t xml:space="preserve">- en chêne</t>
  </si>
  <si>
    <t xml:space="preserve">Menuiserie : portes &amp; fenêtres</t>
  </si>
  <si>
    <t xml:space="preserve">- en sapin</t>
  </si>
  <si>
    <t xml:space="preserve">- en pvc</t>
  </si>
  <si>
    <t xml:space="preserve">- en aluminium</t>
  </si>
  <si>
    <t xml:space="preserve">Fenêtres, portes</t>
  </si>
  <si>
    <t xml:space="preserve">Menuiserie extérieure</t>
  </si>
  <si>
    <t xml:space="preserve">Menuiserie extérieure PVC</t>
  </si>
  <si>
    <t xml:space="preserve">Menuiserie extérieure bois, métal</t>
  </si>
  <si>
    <t xml:space="preserve">Quincaillerie de qualité haut de gamme</t>
  </si>
  <si>
    <t xml:space="preserve">Quincaillerie, serrurerie bas de gamme</t>
  </si>
  <si>
    <t xml:space="preserve">Portes de placard</t>
  </si>
  <si>
    <t xml:space="preserve">Porte palière et porte intérieure</t>
  </si>
  <si>
    <t xml:space="preserve">Vitrages simples</t>
  </si>
  <si>
    <t xml:space="preserve">Vitrages doubles</t>
  </si>
  <si>
    <t xml:space="preserve">Occultation</t>
  </si>
  <si>
    <t xml:space="preserve">Éléments de manœuvre de volet, jalousies, persiennes</t>
  </si>
  <si>
    <t xml:space="preserve">Volets, persiennes</t>
  </si>
  <si>
    <t xml:space="preserve">Volets, persiennes (PVC)</t>
  </si>
  <si>
    <t xml:space="preserve">Volets, persiennes (bois, métal)</t>
  </si>
  <si>
    <t xml:space="preserve">Store toile ou vénitien</t>
  </si>
  <si>
    <t xml:space="preserve">Revêtements de murs</t>
  </si>
  <si>
    <t xml:space="preserve">Peinture, tapisserie dans cuisine, salle de bains</t>
  </si>
  <si>
    <t xml:space="preserve">Peinture, tapisserie autres pièces, papiers peints</t>
  </si>
  <si>
    <t xml:space="preserve">- papier peint normal</t>
  </si>
  <si>
    <t xml:space="preserve">- papier peint de qualité</t>
  </si>
  <si>
    <t xml:space="preserve">- papier peint spécial</t>
  </si>
  <si>
    <t xml:space="preserve">- papier peint dans cuisine ou SdB</t>
  </si>
  <si>
    <t xml:space="preserve">Plâtrage</t>
  </si>
  <si>
    <t xml:space="preserve">Crépis</t>
  </si>
  <si>
    <t xml:space="preserve">Faïences</t>
  </si>
  <si>
    <t xml:space="preserve">- peinture extérieure</t>
  </si>
  <si>
    <t xml:space="preserve">- Cimentage</t>
  </si>
  <si>
    <t xml:space="preserve">Revêtements de sols</t>
  </si>
  <si>
    <t xml:space="preserve">Aiguilleté en séjour (ou moquette)</t>
  </si>
  <si>
    <t xml:space="preserve">Aiguilleté en circulation</t>
  </si>
  <si>
    <t xml:space="preserve">Aiguilleté autres pièces</t>
  </si>
  <si>
    <t xml:space="preserve">Dalles ou revêtement thermo-plastiques</t>
  </si>
  <si>
    <t xml:space="preserve">Dalles ou revêtement thermo-plastiques (pièces humides)</t>
  </si>
  <si>
    <t xml:space="preserve">PVC en lés</t>
  </si>
  <si>
    <t xml:space="preserve">PVC en dalles</t>
  </si>
  <si>
    <t xml:space="preserve">Parquet traditionnel en chêne</t>
  </si>
  <si>
    <t xml:space="preserve">Parquet en bois tendre (ponçage et vitrification)</t>
  </si>
  <si>
    <t xml:space="preserve">Parquet stratifié</t>
  </si>
  <si>
    <t xml:space="preserve">Carrelages avec trafic</t>
  </si>
  <si>
    <t xml:space="preserve">Granito</t>
  </si>
  <si>
    <t xml:space="preserve">- Tapis plain ou moquettes</t>
  </si>
  <si>
    <t xml:space="preserve">- Balatum</t>
  </si>
  <si>
    <t xml:space="preserve">- Linoleum</t>
  </si>
  <si>
    <t xml:space="preserve">- Vinyles</t>
  </si>
  <si>
    <t xml:space="preserve">- Carrelages en céramique ou grès</t>
  </si>
  <si>
    <t xml:space="preserve">- Dalles de ciment</t>
  </si>
  <si>
    <t xml:space="preserve">Plancher
- en sapin</t>
  </si>
  <si>
    <t xml:space="preserve">Installation électrique</t>
  </si>
  <si>
    <t xml:space="preserve">Tableau divisionnaire</t>
  </si>
  <si>
    <t xml:space="preserve">Convecteurs électriques</t>
  </si>
  <si>
    <t xml:space="preserve">Appareillages</t>
  </si>
  <si>
    <t xml:space="preserve">Réfrigérateur</t>
  </si>
  <si>
    <t xml:space="preserve">Plaques de cuisson</t>
  </si>
  <si>
    <t xml:space="preserve">Appareils ménagers haut de gamme</t>
  </si>
  <si>
    <t xml:space="preserve">Appareils ménagers bas de gamme</t>
  </si>
  <si>
    <t xml:space="preserve">Installation sanitaire &amp; chauffage</t>
  </si>
  <si>
    <t xml:space="preserve">Installation sanitaire</t>
  </si>
  <si>
    <t xml:space="preserve">Robinetterie haut de gamme</t>
  </si>
  <si>
    <t xml:space="preserve">Robinetterie bas de gamme</t>
  </si>
  <si>
    <t xml:space="preserve">Plomberie et canalisations</t>
  </si>
  <si>
    <t xml:space="preserve">Appareil sanitaire : grès/faïence</t>
  </si>
  <si>
    <t xml:space="preserve">Appareil sanitaire : inox/tôle</t>
  </si>
  <si>
    <t xml:space="preserve">Appareil sanitaire : résine</t>
  </si>
  <si>
    <t xml:space="preserve">Baignoire</t>
  </si>
  <si>
    <t xml:space="preserve">Cabine de douche monobloc</t>
  </si>
  <si>
    <t xml:space="preserve">Bac de douche</t>
  </si>
  <si>
    <t xml:space="preserve">Lavabo</t>
  </si>
  <si>
    <t xml:space="preserve">WC (cuvette et réservoir)</t>
  </si>
  <si>
    <t xml:space="preserve">Évier inox</t>
  </si>
  <si>
    <t xml:space="preserve">Mécanisme chasse d’eau</t>
  </si>
  <si>
    <t xml:space="preserve">Abattant WC</t>
  </si>
  <si>
    <t xml:space="preserve">Évier grès</t>
  </si>
  <si>
    <t xml:space="preserve">Meuble évier</t>
  </si>
  <si>
    <t xml:space="preserve">Meubles stratifiés</t>
  </si>
  <si>
    <t xml:space="preserve">Chauffe-eau (gaz ou électrique)</t>
  </si>
  <si>
    <t xml:space="preserve">Chauffage – VMC</t>
  </si>
  <si>
    <t xml:space="preserve">Radiateurs en fonte</t>
  </si>
  <si>
    <t xml:space="preserve">Radiateurs en aciers</t>
  </si>
  <si>
    <t xml:space="preserve">Vannes de radiateurs et convecteurs</t>
  </si>
  <si>
    <t xml:space="preserve">Pièces mobiles VMC</t>
  </si>
  <si>
    <t xml:space="preserve">Bouches de VMC</t>
  </si>
  <si>
    <t xml:space="preserve">Poêles en fonte</t>
  </si>
  <si>
    <t xml:space="preserve">Poêles à bois bas de gamme</t>
  </si>
  <si>
    <t xml:space="preserve">Ou bien, calculez la vétusté directement avec ce tableau dit de VAN DER HAEGEN. Adaptez l’âge à l’objet, par exemple, Récent (- 5 ans), Moyen (5 à 15 ans), Avancé (+ 15 ans)</t>
  </si>
  <si>
    <t xml:space="preserve">Calculez ici la vétusté selon la formule de VANDER HAEGEN :</t>
  </si>
  <si>
    <t xml:space="preserve">Choisissez dans le graphique les vétustés selon :</t>
  </si>
  <si>
    <t xml:space="preserve">AGE</t>
  </si>
  <si>
    <t xml:space="preserve">USAGE</t>
  </si>
  <si>
    <t xml:space="preserve">FREQUENCE</t>
  </si>
  <si>
    <t xml:space="preserve">QUALITE</t>
  </si>
  <si>
    <t xml:space="preserve">Reportez cette vétusté dans le tableau correspondant des dégâts locatifs.</t>
  </si>
  <si>
    <t xml:space="preserve">Code</t>
  </si>
  <si>
    <t xml:space="preserve">Désignation sommaire</t>
  </si>
  <si>
    <t xml:space="preserve">U</t>
  </si>
  <si>
    <t xml:space="preserve">Fourchette de PU</t>
  </si>
  <si>
    <t xml:space="preserve">PU</t>
  </si>
  <si>
    <t xml:space="preserve">Q</t>
  </si>
  <si>
    <t xml:space="preserve">Somme</t>
  </si>
  <si>
    <t xml:space="preserve">Prix en nov. 2017</t>
  </si>
  <si>
    <t xml:space="preserve">Min.</t>
  </si>
  <si>
    <t xml:space="preserve">MAX.</t>
  </si>
  <si>
    <t xml:space="preserve">en %</t>
  </si>
  <si>
    <t xml:space="preserve">Dégâts aux revêtements des plafonds et murs</t>
  </si>
  <si>
    <t xml:space="preserve">MAJ →→→→→→</t>
  </si>
  <si>
    <t xml:space="preserve">Cases grisées à remplir</t>
  </si>
  <si>
    <t xml:space="preserve">Dérouiller à la brosse</t>
  </si>
  <si>
    <t xml:space="preserve">m²</t>
  </si>
  <si>
    <t xml:space="preserve">Dérouiller tuyaux</t>
  </si>
  <si>
    <t xml:space="preserve">m</t>
  </si>
  <si>
    <t xml:space="preserve">Dérouillage chimique</t>
  </si>
  <si>
    <t xml:space="preserve">Dégraissage au White Spirit</t>
  </si>
  <si>
    <t xml:space="preserve">Dépoussiérage</t>
  </si>
  <si>
    <t xml:space="preserve">Lavage à l’eau</t>
  </si>
  <si>
    <t xml:space="preserve">Lavage à l’ammoniac</t>
  </si>
  <si>
    <t xml:space="preserve">Décapage thermique</t>
  </si>
  <si>
    <t xml:space="preserve">Décapage fenêtres et portes</t>
  </si>
  <si>
    <t xml:space="preserve">Enduisage fenêtres et portes</t>
  </si>
  <si>
    <t xml:space="preserve">Enduisage murs</t>
  </si>
  <si>
    <t xml:space="preserve">Peinture mur 2 couches</t>
  </si>
  <si>
    <t xml:space="preserve">Minium ou chromate de zinc</t>
  </si>
  <si>
    <t xml:space="preserve">Bois, ponçage + primer</t>
  </si>
  <si>
    <t xml:space="preserve">Bois, ponçage + enduit de surface</t>
  </si>
  <si>
    <t xml:space="preserve">Bois, ponçage + émail</t>
  </si>
  <si>
    <t xml:space="preserve">Bois, complet + émail</t>
  </si>
  <si>
    <t xml:space="preserve">Bois, verni 1 couche</t>
  </si>
  <si>
    <t xml:space="preserve">Porte, chambranle et ébrasement</t>
  </si>
  <si>
    <t xml:space="preserve">pce</t>
  </si>
  <si>
    <t xml:space="preserve">Porte, feuille par face</t>
  </si>
  <si>
    <t xml:space="preserve">Plinthe en bois</t>
  </si>
  <si>
    <t xml:space="preserve">Cache-rail</t>
  </si>
  <si>
    <t xml:space="preserve">Tuyau</t>
  </si>
  <si>
    <t xml:space="preserve">Chaulage</t>
  </si>
  <si>
    <t xml:space="preserve">Cimentage</t>
  </si>
  <si>
    <t xml:space="preserve">Graffiti sur les murs</t>
  </si>
  <si>
    <t xml:space="preserve">Coups ou griffes sur les murs (chats, chiens,…)</t>
  </si>
  <si>
    <t xml:space="preserve">Au plafond, luminaires enlevés avec les sucres</t>
  </si>
  <si>
    <t xml:space="preserve">Trous de fixations à reboucher</t>
  </si>
  <si>
    <t xml:space="preserve">Nicotine ! Couche primer isolante</t>
  </si>
  <si>
    <t xml:space="preserve">Murs et/ou plafonds repeint sans soins</t>
  </si>
  <si>
    <t xml:space="preserve">Moisissures et traces d’humidité</t>
  </si>
  <si>
    <t xml:space="preserve">Plafonnage</t>
  </si>
  <si>
    <t xml:space="preserve">Plâtre collé</t>
  </si>
  <si>
    <t xml:space="preserve">plâtre sur lattage</t>
  </si>
  <si>
    <t xml:space="preserve">plaques décoratives</t>
  </si>
  <si>
    <t xml:space="preserve">Plafond, plâtre simple</t>
  </si>
  <si>
    <t xml:space="preserve">Plafond, plâtre double</t>
  </si>
  <si>
    <t xml:space="preserve">Plafond, plâtre Rf 1 H</t>
  </si>
  <si>
    <t xml:space="preserve">Plafond tendu vinyle mat</t>
  </si>
  <si>
    <t xml:space="preserve">Plafond tendu vinyle brillant</t>
  </si>
  <si>
    <t xml:space="preserve">Plafond tendu finition daim ou velours</t>
  </si>
  <si>
    <t xml:space="preserve">Détapissage</t>
  </si>
  <si>
    <t xml:space="preserve">Enduit précollage</t>
  </si>
  <si>
    <t xml:space="preserve">Isolation acoustique</t>
  </si>
  <si>
    <t xml:space="preserve">Tapissage papier peint</t>
  </si>
  <si>
    <t xml:space="preserve">Tapissage vinyle</t>
  </si>
  <si>
    <t xml:space="preserve">Tapissage textile</t>
  </si>
  <si>
    <t xml:space="preserve">Pose textile</t>
  </si>
  <si>
    <t xml:space="preserve">Pose papier de fond</t>
  </si>
  <si>
    <t xml:space="preserve">Pose papier uni</t>
  </si>
  <si>
    <t xml:space="preserve">Pose papiers avec motifs</t>
  </si>
  <si>
    <t xml:space="preserve">Pose papier vinyle</t>
  </si>
  <si>
    <t xml:space="preserve">Fourniture faïences 15/15 ou 10/20 en grès émaillé</t>
  </si>
  <si>
    <t xml:space="preserve">Pose dito</t>
  </si>
  <si>
    <t xml:space="preserve">dégâts aux sols (carrelages, plinthes, etc.)</t>
  </si>
  <si>
    <t xml:space="preserve">---&gt;</t>
  </si>
  <si>
    <t xml:space="preserve">Griffes sur les sols</t>
  </si>
  <si>
    <t xml:space="preserve">Traces laissées par la porte frottant au sol</t>
  </si>
  <si>
    <t xml:space="preserve">Coups sur le sol</t>
  </si>
  <si>
    <t xml:space="preserve">Pose lino</t>
  </si>
  <si>
    <t xml:space="preserve">Soudure lino</t>
  </si>
  <si>
    <t xml:space="preserve">Pose vinyle sur feutre</t>
  </si>
  <si>
    <t xml:space="preserve">Pose vinyle souple</t>
  </si>
  <si>
    <t xml:space="preserve">pose sous tapis cloué</t>
  </si>
  <si>
    <t xml:space="preserve">pose sous tapis collé</t>
  </si>
  <si>
    <t xml:space="preserve">pose moquettes</t>
  </si>
  <si>
    <t xml:space="preserve">pose dalles</t>
  </si>
  <si>
    <t xml:space="preserve">Fourniture balatum</t>
  </si>
  <si>
    <t xml:space="preserve">Fourniture Linoleum</t>
  </si>
  <si>
    <t xml:space="preserve">Fourniture vinyle</t>
  </si>
  <si>
    <t xml:space="preserve">Fourniture tapis plain,, moquettes</t>
  </si>
  <si>
    <t xml:space="preserve">Plinthes en bois</t>
  </si>
  <si>
    <t xml:space="preserve">Plinthes en chêne</t>
  </si>
  <si>
    <t xml:space="preserve">Plinthes en meranti</t>
  </si>
  <si>
    <t xml:space="preserve">Plinthes en granito 10 à 15 cm</t>
  </si>
  <si>
    <t xml:space="preserve">Plinthes en carrelage céramique</t>
  </si>
  <si>
    <t xml:space="preserve">Plinthes en travertin 7 à 10 cm</t>
  </si>
  <si>
    <t xml:space="preserve">Plinthes en marbre 7 à 10 cm</t>
  </si>
  <si>
    <t xml:space="preserve">Pierre de taille</t>
  </si>
  <si>
    <t xml:space="preserve">m³</t>
  </si>
  <si>
    <t xml:space="preserve">Mosaïque 2/2</t>
  </si>
  <si>
    <t xml:space="preserve">Mosaïque 5/5</t>
  </si>
  <si>
    <t xml:space="preserve">Céramique 10/10</t>
  </si>
  <si>
    <t xml:space="preserve">Céramique 10/20 ou 15/15</t>
  </si>
  <si>
    <t xml:space="preserve">Céramique 20/20 à 30/30</t>
  </si>
  <si>
    <t xml:space="preserve">Grès 14/24</t>
  </si>
  <si>
    <t xml:space="preserve">Grès 30/30</t>
  </si>
  <si>
    <t xml:space="preserve">Grès 40/40</t>
  </si>
  <si>
    <t xml:space="preserve">Granito 20/20</t>
  </si>
  <si>
    <t xml:space="preserve">Granito 30/30</t>
  </si>
  <si>
    <t xml:space="preserve">Béton blanc</t>
  </si>
  <si>
    <t xml:space="preserve">Petit granit 20/20 à 40/40</t>
  </si>
  <si>
    <t xml:space="preserve">Pierre de Bourgogne ou pierre de France</t>
  </si>
  <si>
    <t xml:space="preserve">Marbre clair 40/40</t>
  </si>
  <si>
    <t xml:space="preserve">Marbre blanc de Carrare</t>
  </si>
  <si>
    <t xml:space="preserve">Marbre vert</t>
  </si>
  <si>
    <t xml:space="preserve">Marbre rose</t>
  </si>
  <si>
    <t xml:space="preserve">Pose carrelage 15/15</t>
  </si>
  <si>
    <t xml:space="preserve">Pose carrelage 20/20</t>
  </si>
  <si>
    <t xml:space="preserve">Pose carrelage 30/30</t>
  </si>
  <si>
    <t xml:space="preserve">Plancher, isolation acoustique</t>
  </si>
  <si>
    <t xml:space="preserve">Plancher, liège</t>
  </si>
  <si>
    <t xml:space="preserve">Plancher, feutre</t>
  </si>
  <si>
    <t xml:space="preserve">Plancher, chape clouable</t>
  </si>
  <si>
    <t xml:space="preserve">Plancher, sous parquet chêne</t>
  </si>
  <si>
    <t xml:space="preserve">Plancher, sous parquet liège</t>
  </si>
  <si>
    <t xml:space="preserve">Plancher, parquet chêne 7 mm</t>
  </si>
  <si>
    <t xml:space="preserve">Plancher, mosaïque</t>
  </si>
  <si>
    <t xml:space="preserve">Plancher, chêne 10 mm collé/cloué</t>
  </si>
  <si>
    <t xml:space="preserve">Plancher, chêne 10 mm à l’anglaise</t>
  </si>
  <si>
    <t xml:space="preserve">Plancher, chêne 10 mm Hongrie</t>
  </si>
  <si>
    <t xml:space="preserve">Plancher, raclage et ponçage</t>
  </si>
  <si>
    <t xml:space="preserve">Plancher, mise en cire</t>
  </si>
  <si>
    <t xml:space="preserve">Plancher, vitrification</t>
  </si>
  <si>
    <t xml:space="preserve">dégâts aux menuiseries intérieures et extérieures</t>
  </si>
  <si>
    <t xml:space="preserve">Crochets ou supports de rideaux sur les châssis</t>
  </si>
  <si>
    <t xml:space="preserve">Quincaillerie cassée (poignée, paumelles,…)</t>
  </si>
  <si>
    <t xml:space="preserve">Clé manquante à une porte extérieure</t>
  </si>
  <si>
    <t xml:space="preserve">Clé manquante à une porte intérieure</t>
  </si>
  <si>
    <t xml:space="preserve">Cadenas manquant</t>
  </si>
  <si>
    <t xml:space="preserve">Serrure à gorges</t>
  </si>
  <si>
    <t xml:space="preserve">Serrure à cylindre</t>
  </si>
  <si>
    <t xml:space="preserve">Serrure de sécurité</t>
  </si>
  <si>
    <t xml:space="preserve">Serrure de sécurité blindée</t>
  </si>
  <si>
    <t xml:space="preserve">Serrure à gâche électrique</t>
  </si>
  <si>
    <t xml:space="preserve">Serrure pour porte en verre</t>
  </si>
  <si>
    <t xml:space="preserve">Serrure de fenêtre</t>
  </si>
  <si>
    <t xml:space="preserve">Coup dans une porte peinte</t>
  </si>
  <si>
    <t xml:space="preserve">Coup dans une porte vernie</t>
  </si>
  <si>
    <t xml:space="preserve">Remplacement porte intérieure</t>
  </si>
  <si>
    <t xml:space="preserve">Remplacement porte d’entrée Rf 1 H</t>
  </si>
  <si>
    <t xml:space="preserve">Coups dans l’escalier</t>
  </si>
  <si>
    <t xml:space="preserve">Fuseaux manquants au garde-corps</t>
  </si>
  <si>
    <t xml:space="preserve">Garde-corps cassé</t>
  </si>
  <si>
    <t xml:space="preserve">Simple vitrage cassé</t>
  </si>
  <si>
    <t xml:space="preserve">Double vitrage cassé</t>
  </si>
  <si>
    <t xml:space="preserve">Double vitrage anti effraction cassé</t>
  </si>
  <si>
    <t xml:space="preserve">Double vitrage super isolant cassé</t>
  </si>
  <si>
    <t xml:space="preserve">Vitraux cassés</t>
  </si>
  <si>
    <t xml:space="preserve">Tablettes de fenêtre abîmée</t>
  </si>
  <si>
    <t xml:space="preserve">Traces sur les appuis de fenêtre (pots de fleur,…)</t>
  </si>
  <si>
    <t xml:space="preserve">Rosaces sur les parquets dus à des pots de fleur</t>
  </si>
  <si>
    <t xml:space="preserve">Boite aux lettres</t>
  </si>
  <si>
    <t xml:space="preserve">Cache-moulure</t>
  </si>
  <si>
    <t xml:space="preserve">Remplacement de volet en méranti</t>
  </si>
  <si>
    <t xml:space="preserve">Volet en chêne</t>
  </si>
  <si>
    <t xml:space="preserve">Volet roulant de 100/150 à 180/200</t>
  </si>
  <si>
    <t xml:space="preserve">Moteur de volet</t>
  </si>
  <si>
    <t xml:space="preserve">Caisson de volet en bois</t>
  </si>
  <si>
    <t xml:space="preserve">Store vénitien intérieur ou extérieur</t>
  </si>
  <si>
    <t xml:space="preserve">Store enroulable</t>
  </si>
  <si>
    <t xml:space="preserve">dégâts aux mobilier de cuisine et SdB</t>
  </si>
  <si>
    <t xml:space="preserve">Portes de guingois</t>
  </si>
  <si>
    <t xml:space="preserve">Panneaux gonflés par l’humidité</t>
  </si>
  <si>
    <t xml:space="preserve">Coups dans le plan de travail</t>
  </si>
  <si>
    <t xml:space="preserve">Cuisinière vitro-céramique fêlée</t>
  </si>
  <si>
    <t xml:space="preserve">Boutons cassés ou manquants</t>
  </si>
  <si>
    <t xml:space="preserve">Frigo en panne</t>
  </si>
  <si>
    <t xml:space="preserve">Lave vaisselle en panne</t>
  </si>
  <si>
    <t xml:space="preserve">Cuisinière à remplacer</t>
  </si>
  <si>
    <t xml:space="preserve">Frigo à remplacer</t>
  </si>
  <si>
    <t xml:space="preserve">Lave vaisselle à remplacer</t>
  </si>
  <si>
    <t xml:space="preserve">dégâts aux installation Sanitaire &amp; Chauffage</t>
  </si>
  <si>
    <t xml:space="preserve">Entretien chaudière et ramonage</t>
  </si>
  <si>
    <t xml:space="preserve">Entretien cheminées des poêles ou feu ouvert</t>
  </si>
  <si>
    <t xml:space="preserve">Détartrage du boiler</t>
  </si>
  <si>
    <t xml:space="preserve">Tartre dans WC, baignoire, douche, lavabos, etc.</t>
  </si>
  <si>
    <t xml:space="preserve">Coups dans appareil sanitaire</t>
  </si>
  <si>
    <t xml:space="preserve">Lavabo fêlé ou cassé</t>
  </si>
  <si>
    <t xml:space="preserve">Porte de douche cassée</t>
  </si>
  <si>
    <t xml:space="preserve">WC qui coule</t>
  </si>
  <si>
    <t xml:space="preserve">Planche de WC détachée ou cassée</t>
  </si>
  <si>
    <t xml:space="preserve">Coups dans radiateur, écaillage de peinture</t>
  </si>
  <si>
    <t xml:space="preserve">Vanne thermostatique cassée, calée, grippée</t>
  </si>
  <si>
    <t xml:space="preserve">Plafond abîmé par des coulées d’eau non signalées</t>
  </si>
  <si>
    <t xml:space="preserve">Traces d’humidité au sol</t>
  </si>
  <si>
    <t xml:space="preserve">Traces de rouilles</t>
  </si>
  <si>
    <t xml:space="preserve">Miroir cassé 4 mm, bords polis à bisautés</t>
  </si>
  <si>
    <t xml:space="preserve">Étagère cassée</t>
  </si>
  <si>
    <t xml:space="preserve">Mobilier de salle de bain abîmé</t>
  </si>
  <si>
    <t xml:space="preserve">Porte de guingois (réglage des charnières)</t>
  </si>
  <si>
    <t xml:space="preserve">Fuites aux décharge ou à l’alimentation</t>
  </si>
  <si>
    <t xml:space="preserve">Robinetterie cassée</t>
  </si>
  <si>
    <t xml:space="preserve">Fuites aux robinets ou aux chasses de WC</t>
  </si>
  <si>
    <t xml:space="preserve">Bouchons manquants ou incompatibles</t>
  </si>
  <si>
    <t xml:space="preserve">Bouton de manœuvre de la douche grippé</t>
  </si>
  <si>
    <t xml:space="preserve">Flexible de douche usé, cassé, plié, tordu 2 M</t>
  </si>
  <si>
    <t xml:space="preserve">Pommeau de douche manquant</t>
  </si>
  <si>
    <t xml:space="preserve">Tringle du rideau de douche pliée (éviter tringle en L)</t>
  </si>
  <si>
    <t xml:space="preserve">Porte rouleau toilette manquant</t>
  </si>
  <si>
    <t xml:space="preserve">Porte essuie manquant</t>
  </si>
  <si>
    <t xml:space="preserve">Boiler électrique</t>
  </si>
  <si>
    <t xml:space="preserve">Remplacement de la soupape de sécurité</t>
  </si>
  <si>
    <t xml:space="preserve">Thermostat programmable</t>
  </si>
  <si>
    <t xml:space="preserve">Sonde extérieure</t>
  </si>
  <si>
    <t xml:space="preserve">Baignoire de luxe</t>
  </si>
  <si>
    <t xml:space="preserve">Baignoire double, avec massage en +</t>
  </si>
  <si>
    <t xml:space="preserve">Bains bulles</t>
  </si>
  <si>
    <t xml:space="preserve">Baignoire d’angle ou ronde</t>
  </si>
  <si>
    <t xml:space="preserve">Baignoire sabot émail ou pvc</t>
  </si>
  <si>
    <t xml:space="preserve">Lavabo simple ou double</t>
  </si>
  <si>
    <t xml:space="preserve">Lavabo à encastrer</t>
  </si>
  <si>
    <t xml:space="preserve">WC</t>
  </si>
  <si>
    <t xml:space="preserve">Siège de WC abîmé</t>
  </si>
  <si>
    <t xml:space="preserve">Urinoir</t>
  </si>
  <si>
    <t xml:space="preserve">Cabine de douche</t>
  </si>
  <si>
    <t xml:space="preserve">Vidoir</t>
  </si>
  <si>
    <t xml:space="preserve">Pose lavabo + robinetterie</t>
  </si>
  <si>
    <t xml:space="preserve">Pose WC monobloc</t>
  </si>
  <si>
    <t xml:space="preserve">Pose baignoire</t>
  </si>
  <si>
    <t xml:space="preserve">Pose chauffe eau</t>
  </si>
  <si>
    <t xml:space="preserve">Pose douche</t>
  </si>
  <si>
    <t xml:space="preserve">dégâts à l’électricité</t>
  </si>
  <si>
    <t xml:space="preserve">Placement d’un compteur à budget sans autorisation</t>
  </si>
  <si>
    <t xml:space="preserve">Entretien de l’alarme</t>
  </si>
  <si>
    <t xml:space="preserve">Prises ou interrupteurs descellés</t>
  </si>
  <si>
    <t xml:space="preserve">Prise ou interrupteurs cassé</t>
  </si>
  <si>
    <t xml:space="preserve">Interrupteur 3 direction</t>
  </si>
  <si>
    <t xml:space="preserve">Plaques de garniture manquantes</t>
  </si>
  <si>
    <t xml:space="preserve">Dimmer 300 W à 1200 W</t>
  </si>
  <si>
    <t xml:space="preserve">Absence des sucres aux points lumineux</t>
  </si>
  <si>
    <t xml:space="preserve">Luminaires abandonnés à enlever</t>
  </si>
  <si>
    <t xml:space="preserve">Câblage coupé</t>
  </si>
  <si>
    <t xml:space="preserve">Compteur à budget</t>
  </si>
  <si>
    <t xml:space="preserve">Fusibles automatiques 10 à 40 A</t>
  </si>
  <si>
    <t xml:space="preserve">Piles pour détecteur de fumée</t>
  </si>
  <si>
    <t xml:space="preserve">dégâts à l’égouttage</t>
  </si>
  <si>
    <t xml:space="preserve">Non entretien de la fosse septique</t>
  </si>
  <si>
    <t xml:space="preserve">Non entretien du dégraisseur</t>
  </si>
  <si>
    <t xml:space="preserve">Non entretien de la mini station d’épuration</t>
  </si>
  <si>
    <t xml:space="preserve">Non entretien des égouts</t>
  </si>
  <si>
    <t xml:space="preserve">Fosse septique et/ou dégraisseur à vider</t>
  </si>
  <si>
    <t xml:space="preserve">Drain colmaté par manque d’entretien</t>
  </si>
  <si>
    <t xml:space="preserve">Désinfection</t>
  </si>
  <si>
    <t xml:space="preserve">fft</t>
  </si>
  <si>
    <t xml:space="preserve">Camion 10 T à 20 T</t>
  </si>
  <si>
    <t xml:space="preserve">H</t>
  </si>
  <si>
    <t xml:space="preserve">bulldozer</t>
  </si>
  <si>
    <t xml:space="preserve">Cache tuyau</t>
  </si>
  <si>
    <t xml:space="preserve">nettoyages des locaux, mobilier, etc.</t>
  </si>
  <si>
    <t xml:space="preserve">Lavage à l’eau ammoniacale ou au savon St Marc</t>
  </si>
  <si>
    <t xml:space="preserve">Poubelle verte manquante</t>
  </si>
  <si>
    <t xml:space="preserve">Poubelle noire manquante</t>
  </si>
  <si>
    <t xml:space="preserve">Nettoyage carrelage</t>
  </si>
  <si>
    <t xml:space="preserve">Parquet + cire</t>
  </si>
  <si>
    <t xml:space="preserve">Parquet, grattage + cire</t>
  </si>
  <si>
    <t xml:space="preserve">Parquet, ponçage + vitrification</t>
  </si>
  <si>
    <t xml:space="preserve">Tapis, aspirer</t>
  </si>
  <si>
    <t xml:space="preserve">Nettoyage mousse</t>
  </si>
  <si>
    <t xml:space="preserve">Nettoyage vapeur</t>
  </si>
  <si>
    <t xml:space="preserve">Nettoyage à sec</t>
  </si>
  <si>
    <t xml:space="preserve">Tomette + cire</t>
  </si>
  <si>
    <t xml:space="preserve">Marbre + polissage</t>
  </si>
  <si>
    <t xml:space="preserve">Mur lisse, lavage</t>
  </si>
  <si>
    <t xml:space="preserve">Mur crépi, lavage</t>
  </si>
  <si>
    <t xml:space="preserve">Plafond 1 x</t>
  </si>
  <si>
    <t xml:space="preserve">Plafond 2 x</t>
  </si>
  <si>
    <t xml:space="preserve">Vitrage</t>
  </si>
  <si>
    <t xml:space="preserve">Vitrage + châssis</t>
  </si>
  <si>
    <t xml:space="preserve">Appui de fenêtre</t>
  </si>
  <si>
    <t xml:space="preserve">Châssis en aluminium</t>
  </si>
  <si>
    <t xml:space="preserve">Volet roulant</t>
  </si>
  <si>
    <t xml:space="preserve">Volet pliant/battant</t>
  </si>
  <si>
    <t xml:space="preserve">Porte peinte</t>
  </si>
  <si>
    <t xml:space="preserve">Radiateur à panneau</t>
  </si>
  <si>
    <t xml:space="preserve">Radiateur à éléments</t>
  </si>
  <si>
    <t xml:space="preserve">Feu ouvert</t>
  </si>
  <si>
    <t xml:space="preserve">Salle de bains complète</t>
  </si>
  <si>
    <t xml:space="preserve">Douche</t>
  </si>
  <si>
    <t xml:space="preserve">WC + détartrage</t>
  </si>
  <si>
    <t xml:space="preserve">Frigo int. Et ext.</t>
  </si>
  <si>
    <t xml:space="preserve">Taques et four</t>
  </si>
  <si>
    <t xml:space="preserve">évier</t>
  </si>
  <si>
    <t xml:space="preserve">Armoire</t>
  </si>
  <si>
    <t xml:space="preserve">Table, chaise</t>
  </si>
  <si>
    <t xml:space="preserve">Fauteuil, canapé</t>
  </si>
  <si>
    <t xml:space="preserve">Appareil d’éclairage, lustre à cristaux</t>
  </si>
  <si>
    <t xml:space="preserve">Rideaux</t>
  </si>
  <si>
    <t xml:space="preserve">Main d’œuvre pour nettoyage y compris feu ouvert</t>
  </si>
  <si>
    <t xml:space="preserve">Démolition, évacuation</t>
  </si>
  <si>
    <t xml:space="preserve">Containers 10 m³ tout venant</t>
  </si>
  <si>
    <t xml:space="preserve">Nettoyage du jardin, enlèvement détritus</t>
  </si>
  <si>
    <t xml:space="preserve">Taille des haies</t>
  </si>
  <si>
    <t xml:space="preserve">Taille des arbres fruitiers</t>
  </si>
  <si>
    <t xml:space="preserve">Fauchage de la pelouse (par tracteur ou manuel)</t>
  </si>
  <si>
    <t xml:space="preserve">Tonte de la pelouse</t>
  </si>
  <si>
    <t xml:space="preserve">Déchets verts à apporter au parc à containers</t>
  </si>
  <si>
    <t xml:space="preserve">PU Dépl.</t>
  </si>
  <si>
    <t xml:space="preserve">déplacements des entreprises</t>
  </si>
  <si>
    <t xml:space="preserve">10-1</t>
  </si>
  <si>
    <t xml:space="preserve">-&gt;</t>
  </si>
  <si>
    <t xml:space="preserve">pour une somme de travaux de :</t>
  </si>
  <si>
    <t xml:space="preserve">Nbre dépl.</t>
  </si>
  <si>
    <t xml:space="preserve">Déplacements par corps de métier ou par Homme</t>
  </si>
  <si>
    <t xml:space="preserve">Si les cases grisées ci avant ne sont pas complétées, on fait alors :</t>
  </si>
  <si>
    <t xml:space="preserve">10-2</t>
  </si>
  <si>
    <t xml:space="preserve">Calcul automatique des déplacements suivant la valeur totale des travaux (formule simplifiée) :</t>
  </si>
  <si>
    <t xml:space="preserve">Nombre d’Hommes (H) dans l’entreprise générale ?</t>
  </si>
  <si>
    <t xml:space="preserve">Montant</t>
  </si>
  <si>
    <t xml:space="preserve">% de m-o</t>
  </si>
  <si>
    <t xml:space="preserve">Taux €/H</t>
  </si>
  <si>
    <t xml:space="preserve">Entreprise</t>
  </si>
  <si>
    <t xml:space="preserve">Calcul forfaitaire des déplacements pour tous les travaux</t>
  </si>
  <si>
    <t xml:space="preserve">Exemple de calcul : </t>
  </si>
  <si>
    <t xml:space="preserve">Ou peaufinez encore plus le calcul des déplacements pour chaque lot dans le tableau ci après :</t>
  </si>
  <si>
    <t xml:space="preserve">Ne remplissez pas 2 tableaux 10-2 et 10-3 en même temps, car les déplacements vont s’ajouter ! Ou bien, effacez l’un pour compléter l’autre.</t>
  </si>
  <si>
    <t xml:space="preserve">10-3</t>
  </si>
  <si>
    <t xml:space="preserve">Ou calcul automatique et exhaustif des déplacements suivant la valeur de chaque lot :</t>
  </si>
  <si>
    <t xml:space="preserve">Nombre d’Hommes (H) dans chaque entreprise ?</t>
  </si>
  <si>
    <t xml:space="preserve">Lot concerné</t>
  </si>
  <si>
    <t xml:space="preserve">Plafonds &amp; murs</t>
  </si>
  <si>
    <t xml:space="preserve">Égouttage &amp; toitures</t>
  </si>
  <si>
    <t xml:space="preserve">Nettoyage</t>
  </si>
  <si>
    <t xml:space="preserve">somme :</t>
  </si>
  <si>
    <t xml:space="preserve">au total hors TVA</t>
  </si>
  <si>
    <t xml:space="preserve">Total : </t>
  </si>
  <si>
    <t xml:space="preserve">10-4</t>
  </si>
  <si>
    <t xml:space="preserve">Estimation totale des déplacements suivant le code choisi ici de 1, 2 ou 3 →</t>
  </si>
  <si>
    <t xml:space="preserve">Total HTVA des déplacements des entreprises</t>
  </si>
  <si>
    <t xml:space="preserve">Si vous n’êtes pas satisfait du résultat automatique, remplissez les deux premières cases grises de la 5ème ligne et les calculs automatiques s’effaceront !</t>
  </si>
</sst>
</file>

<file path=xl/styles.xml><?xml version="1.0" encoding="utf-8"?>
<styleSheet xmlns="http://schemas.openxmlformats.org/spreadsheetml/2006/main">
  <numFmts count="15">
    <numFmt numFmtId="164" formatCode="General"/>
    <numFmt numFmtId="165" formatCode="#,##0.00\ [$€-80C];[RED]\-#,##0.00\ [$€-80C]"/>
    <numFmt numFmtId="166" formatCode="General"/>
    <numFmt numFmtId="167" formatCode="d\ mmmm\ yyyy"/>
    <numFmt numFmtId="168" formatCode="0%"/>
    <numFmt numFmtId="169" formatCode="&quot;VRAI&quot;;&quot;VRAI&quot;;&quot;FAUX&quot;"/>
    <numFmt numFmtId="170" formatCode="0&quot; mois&quot;"/>
    <numFmt numFmtId="171" formatCode="General&quot; L&quot;"/>
    <numFmt numFmtId="172" formatCode="#,###.00&quot; KwH&quot;"/>
    <numFmt numFmtId="173" formatCode="General&quot; m3&quot;"/>
    <numFmt numFmtId="174" formatCode="dd/mm/yy"/>
    <numFmt numFmtId="175" formatCode="0.00%"/>
    <numFmt numFmtId="176" formatCode="0\ %"/>
    <numFmt numFmtId="177" formatCode="@"/>
    <numFmt numFmtId="178" formatCode="General&quot; H&quot;"/>
  </numFmts>
  <fonts count="27">
    <font>
      <sz val="10"/>
      <name val="Arial"/>
      <family val="2"/>
    </font>
    <font>
      <sz val="10"/>
      <name val="Arial"/>
      <family val="0"/>
    </font>
    <font>
      <sz val="10"/>
      <name val="Arial"/>
      <family val="0"/>
    </font>
    <font>
      <sz val="10"/>
      <name val="Arial"/>
      <family val="0"/>
    </font>
    <font>
      <u val="single"/>
      <sz val="10"/>
      <name val="Lucida Sans"/>
      <family val="2"/>
    </font>
    <font>
      <sz val="10"/>
      <name val="Lucida Sans"/>
      <family val="2"/>
    </font>
    <font>
      <sz val="10"/>
      <name val="Liberation Sans Narrow"/>
      <family val="0"/>
    </font>
    <font>
      <sz val="10"/>
      <color rgb="FFFFFFFF"/>
      <name val="Lucida Sans"/>
      <family val="2"/>
    </font>
    <font>
      <sz val="10"/>
      <color rgb="FF0000FF"/>
      <name val="Arial"/>
      <family val="2"/>
    </font>
    <font>
      <b val="true"/>
      <sz val="10"/>
      <name val="Arial"/>
      <family val="2"/>
    </font>
    <font>
      <b val="true"/>
      <u val="single"/>
      <sz val="10"/>
      <name val="Arial"/>
      <family val="2"/>
    </font>
    <font>
      <u val="single"/>
      <sz val="10"/>
      <name val="Arial"/>
      <family val="2"/>
    </font>
    <font>
      <sz val="12"/>
      <name val="Arial"/>
      <family val="2"/>
    </font>
    <font>
      <sz val="10"/>
      <color rgb="FFFFFFFF"/>
      <name val="Arial"/>
      <family val="2"/>
    </font>
    <font>
      <b val="true"/>
      <sz val="10"/>
      <color rgb="FFFFFFFF"/>
      <name val="Arial"/>
      <family val="2"/>
    </font>
    <font>
      <b val="true"/>
      <sz val="10"/>
      <color rgb="FFFF0000"/>
      <name val="Arial"/>
      <family val="2"/>
    </font>
    <font>
      <i val="true"/>
      <sz val="10"/>
      <name val="Arial"/>
      <family val="2"/>
    </font>
    <font>
      <sz val="8"/>
      <name val="Arial"/>
      <family val="2"/>
    </font>
    <font>
      <sz val="7"/>
      <color rgb="FF0000FF"/>
      <name val="Arial"/>
      <family val="2"/>
    </font>
    <font>
      <sz val="9"/>
      <name val="Arial"/>
      <family val="2"/>
    </font>
    <font>
      <b val="true"/>
      <sz val="14"/>
      <name val="Arial"/>
      <family val="2"/>
    </font>
    <font>
      <sz val="18"/>
      <name val="Arial"/>
      <family val="2"/>
    </font>
    <font>
      <b val="true"/>
      <sz val="9"/>
      <name val="Arial"/>
      <family val="2"/>
    </font>
    <font>
      <b val="true"/>
      <sz val="18"/>
      <name val="Arial"/>
      <family val="2"/>
    </font>
    <font>
      <sz val="12"/>
      <name val="Times New Roman"/>
      <family val="1"/>
    </font>
    <font>
      <i val="true"/>
      <sz val="7"/>
      <name val="Arial"/>
      <family val="2"/>
    </font>
    <font>
      <sz val="7"/>
      <name val="Arial"/>
      <family val="2"/>
    </font>
  </fonts>
  <fills count="11">
    <fill>
      <patternFill patternType="none"/>
    </fill>
    <fill>
      <patternFill patternType="gray125"/>
    </fill>
    <fill>
      <patternFill patternType="solid">
        <fgColor rgb="FFCCFFFF"/>
        <bgColor rgb="FFCCFFCC"/>
      </patternFill>
    </fill>
    <fill>
      <patternFill patternType="solid">
        <fgColor rgb="FFFFFF00"/>
        <bgColor rgb="FFFFFF00"/>
      </patternFill>
    </fill>
    <fill>
      <patternFill patternType="solid">
        <fgColor rgb="FF23FF23"/>
        <bgColor rgb="FF00FF00"/>
      </patternFill>
    </fill>
    <fill>
      <patternFill patternType="solid">
        <fgColor rgb="FFFF0000"/>
        <bgColor rgb="FF993300"/>
      </patternFill>
    </fill>
    <fill>
      <patternFill patternType="solid">
        <fgColor rgb="FF00FF00"/>
        <bgColor rgb="FF23FF23"/>
      </patternFill>
    </fill>
    <fill>
      <patternFill patternType="solid">
        <fgColor rgb="FFE6E6E6"/>
        <bgColor rgb="FFFFFFFF"/>
      </patternFill>
    </fill>
    <fill>
      <patternFill patternType="solid">
        <fgColor rgb="FFB3B3B3"/>
        <bgColor rgb="FFC0C0C0"/>
      </patternFill>
    </fill>
    <fill>
      <patternFill patternType="solid">
        <fgColor rgb="FFFFFF66"/>
        <bgColor rgb="FFFFFF00"/>
      </patternFill>
    </fill>
    <fill>
      <patternFill patternType="solid">
        <fgColor rgb="FF000000"/>
        <bgColor rgb="FF003300"/>
      </patternFill>
    </fill>
  </fills>
  <borders count="47">
    <border diagonalUp="false" diagonalDown="false">
      <left/>
      <right/>
      <top/>
      <bottom/>
      <diagonal/>
    </border>
    <border diagonalUp="false" diagonalDown="false">
      <left style="thin"/>
      <right/>
      <top style="hair"/>
      <bottom/>
      <diagonal/>
    </border>
    <border diagonalUp="false" diagonalDown="false">
      <left/>
      <right/>
      <top style="hair"/>
      <bottom/>
      <diagonal/>
    </border>
    <border diagonalUp="false" diagonalDown="false">
      <left/>
      <right style="thin"/>
      <top style="hair"/>
      <bottom/>
      <diagonal/>
    </border>
    <border diagonalUp="false" diagonalDown="false">
      <left style="thin"/>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right style="thin"/>
      <top/>
      <bottom/>
      <diagonal/>
    </border>
    <border diagonalUp="false" diagonalDown="false">
      <left/>
      <right/>
      <top/>
      <bottom style="hair"/>
      <diagonal/>
    </border>
    <border diagonalUp="false" diagonalDown="false">
      <left/>
      <right style="thin"/>
      <top/>
      <bottom style="hair"/>
      <diagonal/>
    </border>
    <border diagonalUp="false" diagonalDown="false">
      <left style="hair"/>
      <right/>
      <top style="hair"/>
      <bottom/>
      <diagonal/>
    </border>
    <border diagonalUp="false" diagonalDown="false">
      <left/>
      <right style="hair"/>
      <top style="hair"/>
      <bottom/>
      <diagonal/>
    </border>
    <border diagonalUp="false" diagonalDown="false">
      <left style="hair"/>
      <right style="dashed"/>
      <top style="hair"/>
      <bottom style="dashed"/>
      <diagonal/>
    </border>
    <border diagonalUp="false" diagonalDown="false">
      <left style="dashed"/>
      <right style="hair"/>
      <top style="hair"/>
      <bottom style="dashed"/>
      <diagonal/>
    </border>
    <border diagonalUp="false" diagonalDown="false">
      <left style="hair"/>
      <right/>
      <top/>
      <bottom/>
      <diagonal/>
    </border>
    <border diagonalUp="false" diagonalDown="false">
      <left/>
      <right style="hair"/>
      <top/>
      <bottom/>
      <diagonal/>
    </border>
    <border diagonalUp="false" diagonalDown="false">
      <left style="hair"/>
      <right style="dashed"/>
      <top style="dashed"/>
      <bottom style="dashed"/>
      <diagonal/>
    </border>
    <border diagonalUp="false" diagonalDown="false">
      <left style="dashed"/>
      <right style="hair"/>
      <top style="dashed"/>
      <bottom style="dashed"/>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dashed"/>
      <top style="dashed"/>
      <bottom style="hair"/>
      <diagonal/>
    </border>
    <border diagonalUp="false" diagonalDown="false">
      <left style="dashed"/>
      <right style="hair"/>
      <top style="dashed"/>
      <bottom style="hair"/>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hair"/>
      <right style="hair"/>
      <top style="hair"/>
      <bottom/>
      <diagonal/>
    </border>
    <border diagonalUp="false" diagonalDown="false">
      <left/>
      <right style="thin"/>
      <top style="thin"/>
      <bottom style="thin"/>
      <diagonal/>
    </border>
    <border diagonalUp="false" diagonalDown="false">
      <left style="hair"/>
      <right style="hair"/>
      <top/>
      <bottom/>
      <diagonal/>
    </border>
    <border diagonalUp="false" diagonalDown="false">
      <left style="medium"/>
      <right style="medium"/>
      <top style="medium"/>
      <bottom style="thin"/>
      <diagonal/>
    </border>
    <border diagonalUp="false" diagonalDown="false">
      <left style="hair"/>
      <right style="hair"/>
      <top/>
      <bottom style="hair"/>
      <diagonal/>
    </border>
    <border diagonalUp="false" diagonalDown="false">
      <left style="medium"/>
      <right style="medium"/>
      <top style="thin"/>
      <bottom style="medium"/>
      <diagonal/>
    </border>
    <border diagonalUp="false" diagonalDown="false">
      <left style="medium"/>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medium"/>
      <right style="medium"/>
      <top style="medium"/>
      <bottom style="medium"/>
      <diagonal/>
    </border>
    <border diagonalUp="false" diagonalDown="false">
      <left style="thin"/>
      <right style="thin"/>
      <top style="thin"/>
      <bottom style="medium"/>
      <diagonal/>
    </border>
    <border diagonalUp="false" diagonalDown="false">
      <left style="thin"/>
      <right style="thin"/>
      <top style="thin"/>
      <bottom style="hair"/>
      <diagonal/>
    </border>
  </borders>
  <cellStyleXfs count="3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false" applyProtection="false"/>
    <xf numFmtId="164" fontId="5" fillId="2" borderId="0" applyFont="true" applyBorder="false" applyAlignment="false" applyProtection="false"/>
    <xf numFmtId="164" fontId="5" fillId="3" borderId="0" applyFont="true" applyBorder="false" applyAlignment="false" applyProtection="false"/>
    <xf numFmtId="164" fontId="5" fillId="3" borderId="0" applyFont="true" applyBorder="false" applyAlignment="false" applyProtection="false"/>
    <xf numFmtId="164" fontId="6" fillId="4" borderId="0" applyFont="true" applyBorder="false" applyAlignment="false" applyProtection="false"/>
    <xf numFmtId="164" fontId="7" fillId="5" borderId="0" applyFont="true" applyBorder="false" applyAlignment="false" applyProtection="false"/>
    <xf numFmtId="164" fontId="7" fillId="5" borderId="0" applyFont="true" applyBorder="false" applyAlignment="false" applyProtection="false"/>
    <xf numFmtId="164" fontId="7" fillId="5" borderId="0" applyFont="true" applyBorder="false" applyAlignment="false" applyProtection="false"/>
    <xf numFmtId="164" fontId="7" fillId="5" borderId="0" applyFont="true" applyBorder="false" applyAlignment="false" applyProtection="false"/>
    <xf numFmtId="164" fontId="5" fillId="6"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0" fillId="7" borderId="5" xfId="0" applyFont="false" applyBorder="true" applyAlignment="false" applyProtection="true">
      <alignment horizontal="general" vertical="bottom"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7" borderId="6" xfId="0" applyFont="false" applyBorder="true" applyAlignment="false" applyProtection="true">
      <alignment horizontal="general" vertical="bottom" textRotation="0" wrapText="false" indent="0" shrinkToFit="false"/>
      <protection locked="fals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8" borderId="0" xfId="0" applyFont="fals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right"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left" vertical="bottom" textRotation="0" wrapText="false" indent="0" shrinkToFit="false"/>
      <protection locked="true" hidden="false"/>
    </xf>
    <xf numFmtId="164" fontId="12" fillId="0" borderId="10" xfId="0" applyFont="true" applyBorder="true" applyAlignment="true" applyProtection="true">
      <alignment horizontal="left" vertical="center" textRotation="0" wrapText="false" indent="0" shrinkToFit="false"/>
      <protection locked="true" hidden="false"/>
    </xf>
    <xf numFmtId="164" fontId="0" fillId="0" borderId="2" xfId="0" applyFont="false" applyBorder="true" applyAlignment="true" applyProtection="true">
      <alignment horizontal="left" vertical="bottom" textRotation="0" wrapText="false" indent="0" shrinkToFit="false"/>
      <protection locked="true" hidden="false"/>
    </xf>
    <xf numFmtId="164" fontId="0" fillId="0" borderId="2" xfId="0" applyFont="false" applyBorder="true" applyAlignment="true" applyProtection="false">
      <alignment horizontal="left" vertical="bottom" textRotation="0" wrapText="false" indent="0" shrinkToFit="false"/>
      <protection locked="true" hidden="false"/>
    </xf>
    <xf numFmtId="164" fontId="0" fillId="0" borderId="11" xfId="0" applyFont="false" applyBorder="true" applyAlignment="true" applyProtection="false">
      <alignment horizontal="left" vertical="bottom" textRotation="0" wrapText="false" indent="0" shrinkToFit="false"/>
      <protection locked="true" hidden="false"/>
    </xf>
    <xf numFmtId="166" fontId="9" fillId="0" borderId="0" xfId="0" applyFont="true" applyBorder="false" applyAlignment="true" applyProtection="true">
      <alignment horizontal="center" vertical="bottom" textRotation="0" wrapText="false" indent="0" shrinkToFit="false"/>
      <protection locked="true" hidden="false"/>
    </xf>
    <xf numFmtId="164" fontId="9" fillId="7" borderId="0" xfId="0" applyFont="true" applyBorder="false" applyAlignment="true" applyProtection="true">
      <alignment horizontal="center" vertical="bottom" textRotation="0" wrapText="false" indent="0" shrinkToFit="false"/>
      <protection locked="false" hidden="false"/>
    </xf>
    <xf numFmtId="164" fontId="9" fillId="0" borderId="12"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9" fillId="0" borderId="14"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0" fillId="0" borderId="15" xfId="0" applyFont="false" applyBorder="true" applyAlignment="true" applyProtection="true">
      <alignment horizontal="left"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3" fillId="5" borderId="0" xfId="0" applyFont="true" applyBorder="false" applyAlignment="false" applyProtection="false">
      <alignment horizontal="general" vertical="bottom" textRotation="0" wrapText="false" indent="0" shrinkToFit="false"/>
      <protection locked="true" hidden="false"/>
    </xf>
    <xf numFmtId="164" fontId="14" fillId="5" borderId="0" xfId="0" applyFont="true" applyBorder="false" applyAlignment="true" applyProtection="false">
      <alignment horizontal="right" vertical="bottom" textRotation="0" wrapText="false" indent="0" shrinkToFit="false"/>
      <protection locked="true" hidden="false"/>
    </xf>
    <xf numFmtId="168" fontId="15" fillId="7" borderId="0" xfId="0" applyFont="true" applyBorder="false" applyAlignment="true" applyProtection="true">
      <alignment horizontal="center" vertical="bottom" textRotation="0" wrapText="false" indent="0" shrinkToFit="false"/>
      <protection locked="false" hidden="false"/>
    </xf>
    <xf numFmtId="169" fontId="14" fillId="5" borderId="0" xfId="0" applyFont="true" applyBorder="false" applyAlignment="false" applyProtection="false">
      <alignment horizontal="general" vertical="bottom" textRotation="0" wrapText="false" indent="0" shrinkToFit="false"/>
      <protection locked="true" hidden="false"/>
    </xf>
    <xf numFmtId="164" fontId="16"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true">
      <alignment horizontal="general" vertical="bottom" textRotation="0" wrapText="false" indent="0" shrinkToFit="false"/>
      <protection locked="true" hidden="false"/>
    </xf>
    <xf numFmtId="165" fontId="0" fillId="0" borderId="15" xfId="0" applyFont="false" applyBorder="true" applyAlignment="false" applyProtection="true">
      <alignment horizontal="general" vertical="bottom" textRotation="0" wrapText="false" indent="0" shrinkToFit="false"/>
      <protection locked="true" hidden="false"/>
    </xf>
    <xf numFmtId="164" fontId="9" fillId="0" borderId="10" xfId="0" applyFont="true" applyBorder="true" applyAlignment="false" applyProtection="true">
      <alignment horizontal="general"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0" fillId="7" borderId="11" xfId="0" applyFont="false" applyBorder="true" applyAlignment="false" applyProtection="true">
      <alignment horizontal="general" vertical="bottom" textRotation="0" wrapText="false" indent="0" shrinkToFit="false"/>
      <protection locked="fals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7" borderId="17" xfId="0" applyFont="false" applyBorder="true" applyAlignment="true" applyProtection="true">
      <alignment horizontal="general" vertical="top" textRotation="0" wrapText="true" indent="0" shrinkToFit="false"/>
      <protection locked="false" hidden="false"/>
    </xf>
    <xf numFmtId="164" fontId="0" fillId="0" borderId="18" xfId="0" applyFont="false" applyBorder="true" applyAlignment="false" applyProtection="true">
      <alignment horizontal="general" vertical="bottom" textRotation="0" wrapText="false" indent="0" shrinkToFit="false"/>
      <protection locked="true" hidden="false"/>
    </xf>
    <xf numFmtId="164" fontId="0" fillId="0" borderId="8" xfId="0" applyFont="true" applyBorder="true" applyAlignment="false" applyProtection="true">
      <alignment horizontal="general" vertical="bottom" textRotation="0" wrapText="false" indent="0" shrinkToFit="false"/>
      <protection locked="true" hidden="false"/>
    </xf>
    <xf numFmtId="164" fontId="0" fillId="7" borderId="19" xfId="0" applyFont="false" applyBorder="true" applyAlignment="false" applyProtection="true">
      <alignment horizontal="general" vertical="bottom" textRotation="0" wrapText="false" indent="0" shrinkToFit="false"/>
      <protection locked="false" hidden="false"/>
    </xf>
    <xf numFmtId="164" fontId="0" fillId="0" borderId="14" xfId="0" applyFont="true" applyBorder="true" applyAlignment="false" applyProtection="false">
      <alignment horizontal="general" vertical="bottom" textRotation="0" wrapText="false" indent="0" shrinkToFit="false"/>
      <protection locked="true" hidden="false"/>
    </xf>
    <xf numFmtId="164" fontId="0" fillId="0" borderId="14" xfId="0" applyFont="true" applyBorder="true" applyAlignment="true" applyProtection="true">
      <alignment horizontal="right" vertical="bottom" textRotation="0" wrapText="false" indent="0" shrinkToFit="false"/>
      <protection locked="true" hidden="false"/>
    </xf>
    <xf numFmtId="164" fontId="0" fillId="7" borderId="15" xfId="0" applyFont="false" applyBorder="true" applyAlignment="false" applyProtection="true">
      <alignment horizontal="general" vertical="bottom" textRotation="0" wrapText="false" indent="0" shrinkToFit="false"/>
      <protection locked="false" hidden="false"/>
    </xf>
    <xf numFmtId="164" fontId="0" fillId="0" borderId="20" xfId="0" applyFont="true" applyBorder="true" applyAlignment="false" applyProtection="false">
      <alignment horizontal="general" vertical="bottom" textRotation="0" wrapText="false" indent="0" shrinkToFit="false"/>
      <protection locked="true" hidden="false"/>
    </xf>
    <xf numFmtId="164" fontId="0" fillId="7" borderId="21" xfId="0" applyFont="false" applyBorder="true" applyAlignment="true" applyProtection="true">
      <alignment horizontal="general" vertical="top" textRotation="0" wrapText="true" indent="0" shrinkToFit="false"/>
      <protection locked="false" hidden="false"/>
    </xf>
    <xf numFmtId="165" fontId="0" fillId="0" borderId="19" xfId="0" applyFont="false" applyBorder="true" applyAlignment="false" applyProtection="true">
      <alignment horizontal="general" vertical="bottom" textRotation="0" wrapText="false" indent="0" shrinkToFit="false"/>
      <protection locked="true" hidden="false"/>
    </xf>
    <xf numFmtId="164" fontId="0" fillId="0" borderId="11" xfId="0" applyFont="false" applyBorder="true" applyAlignment="false" applyProtection="true">
      <alignment horizontal="general" vertical="bottom" textRotation="0" wrapText="false" indent="0" shrinkToFit="false"/>
      <protection locked="true" hidden="false"/>
    </xf>
    <xf numFmtId="164" fontId="9" fillId="0" borderId="14" xfId="0" applyFont="true" applyBorder="true" applyAlignment="false" applyProtection="true">
      <alignment horizontal="general" vertical="bottom" textRotation="0" wrapText="false" indent="0" shrinkToFit="false"/>
      <protection locked="true" hidden="false"/>
    </xf>
    <xf numFmtId="165" fontId="0" fillId="0" borderId="15" xfId="0" applyFont="false" applyBorder="true" applyAlignment="false" applyProtection="true">
      <alignment horizontal="general" vertical="bottom" textRotation="0" wrapText="false" indent="0" shrinkToFit="false"/>
      <protection locked="true" hidden="false"/>
    </xf>
    <xf numFmtId="164" fontId="0" fillId="7" borderId="12" xfId="0" applyFont="true" applyBorder="true" applyAlignment="true" applyProtection="true">
      <alignment horizontal="general" vertical="top" textRotation="0" wrapText="true" indent="0" shrinkToFit="false"/>
      <protection locked="false" hidden="false"/>
    </xf>
    <xf numFmtId="164" fontId="0" fillId="7" borderId="13" xfId="0" applyFont="false" applyBorder="true" applyAlignment="true" applyProtection="true">
      <alignment horizontal="general" vertical="top" textRotation="0" wrapText="true" indent="0" shrinkToFit="false"/>
      <protection locked="false" hidden="false"/>
    </xf>
    <xf numFmtId="164" fontId="9" fillId="0" borderId="8" xfId="0" applyFont="true" applyBorder="true" applyAlignment="false" applyProtection="true">
      <alignment horizontal="general" vertical="bottom" textRotation="0" wrapText="false" indent="0" shrinkToFit="false"/>
      <protection locked="true" hidden="false"/>
    </xf>
    <xf numFmtId="165" fontId="0" fillId="0" borderId="19" xfId="0" applyFont="false" applyBorder="true" applyAlignment="false" applyProtection="true">
      <alignment horizontal="general" vertical="bottom" textRotation="0" wrapText="false" indent="0" shrinkToFit="false"/>
      <protection locked="true" hidden="false"/>
    </xf>
    <xf numFmtId="164" fontId="0" fillId="7" borderId="16" xfId="0" applyFont="true" applyBorder="true" applyAlignment="true" applyProtection="true">
      <alignment horizontal="general" vertical="top" textRotation="0" wrapText="true" indent="0" shrinkToFit="false"/>
      <protection locked="false" hidden="false"/>
    </xf>
    <xf numFmtId="164" fontId="0" fillId="7" borderId="16" xfId="0" applyFont="true" applyBorder="true" applyAlignment="false" applyProtection="true">
      <alignment horizontal="general" vertical="bottom" textRotation="0" wrapText="false" indent="0" shrinkToFit="false"/>
      <protection locked="false" hidden="false"/>
    </xf>
    <xf numFmtId="164" fontId="0" fillId="7" borderId="17" xfId="0" applyFont="false" applyBorder="true" applyAlignment="false" applyProtection="true">
      <alignment horizontal="general" vertical="bottom" textRotation="0" wrapText="false" indent="0" shrinkToFit="false"/>
      <protection locked="false" hidden="false"/>
    </xf>
    <xf numFmtId="165" fontId="0" fillId="0" borderId="15" xfId="0" applyFont="false" applyBorder="true" applyAlignment="false" applyProtection="false">
      <alignment horizontal="general" vertical="bottom" textRotation="0" wrapText="false" indent="0" shrinkToFit="false"/>
      <protection locked="true" hidden="false"/>
    </xf>
    <xf numFmtId="166" fontId="0" fillId="0" borderId="8" xfId="0" applyFont="false" applyBorder="true" applyAlignment="true" applyProtection="true">
      <alignment horizontal="right" vertical="bottom" textRotation="0" wrapText="false" indent="0" shrinkToFit="false"/>
      <protection locked="true" hidden="false"/>
    </xf>
    <xf numFmtId="168" fontId="0" fillId="0" borderId="8" xfId="0" applyFont="false" applyBorder="true" applyAlignment="false" applyProtection="true">
      <alignment horizontal="general" vertical="bottom" textRotation="0" wrapText="false" indent="0" shrinkToFit="false"/>
      <protection locked="true" hidden="false"/>
    </xf>
    <xf numFmtId="164" fontId="0" fillId="3" borderId="18" xfId="0" applyFont="false" applyBorder="true" applyAlignment="true" applyProtection="true">
      <alignment horizontal="right" vertical="bottom" textRotation="0" wrapText="false" indent="0" shrinkToFit="false"/>
      <protection locked="true" hidden="false"/>
    </xf>
    <xf numFmtId="164" fontId="0" fillId="3" borderId="8" xfId="0" applyFont="true" applyBorder="true" applyAlignment="false" applyProtection="true">
      <alignment horizontal="general" vertical="bottom" textRotation="0" wrapText="false" indent="0" shrinkToFit="false"/>
      <protection locked="true" hidden="false"/>
    </xf>
    <xf numFmtId="165" fontId="0" fillId="3" borderId="19" xfId="0" applyFont="false" applyBorder="true" applyAlignment="false" applyProtection="true">
      <alignment horizontal="general" vertical="bottom" textRotation="0" wrapText="false" indent="0" shrinkToFit="false"/>
      <protection locked="true" hidden="false"/>
    </xf>
    <xf numFmtId="164" fontId="0" fillId="0" borderId="16" xfId="0" applyFont="true" applyBorder="true" applyAlignment="false" applyProtection="true">
      <alignment horizontal="general"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4" xfId="0" applyFont="true" applyBorder="true" applyAlignment="true" applyProtection="false">
      <alignment horizontal="left" vertical="bottom" textRotation="0" wrapText="false" indent="0" shrinkToFit="false"/>
      <protection locked="true" hidden="false"/>
    </xf>
    <xf numFmtId="170" fontId="0" fillId="7" borderId="0" xfId="0" applyFont="false" applyBorder="false" applyAlignment="false" applyProtection="true">
      <alignment horizontal="general" vertical="bottom" textRotation="0" wrapText="false" indent="0" shrinkToFit="false"/>
      <protection locked="false" hidden="false"/>
    </xf>
    <xf numFmtId="165" fontId="0" fillId="7" borderId="0" xfId="0" applyFont="false" applyBorder="false" applyAlignment="false" applyProtection="true">
      <alignment horizontal="general" vertical="bottom" textRotation="0" wrapText="false" indent="0" shrinkToFit="false"/>
      <protection locked="false" hidden="false"/>
    </xf>
    <xf numFmtId="164" fontId="0" fillId="0" borderId="20" xfId="0" applyFont="true" applyBorder="true" applyAlignment="false" applyProtection="true">
      <alignment horizontal="general" vertical="bottom" textRotation="0" wrapText="false" indent="0" shrinkToFit="false"/>
      <protection locked="true" hidden="false"/>
    </xf>
    <xf numFmtId="164" fontId="0" fillId="7" borderId="21" xfId="0" applyFont="false" applyBorder="true" applyAlignment="false" applyProtection="true">
      <alignment horizontal="general" vertical="bottom" textRotation="0" wrapText="false" indent="0" shrinkToFit="false"/>
      <protection locked="false" hidden="false"/>
    </xf>
    <xf numFmtId="164" fontId="9" fillId="9" borderId="22" xfId="0" applyFont="true" applyBorder="true" applyAlignment="false" applyProtection="false">
      <alignment horizontal="general" vertical="bottom" textRotation="0" wrapText="false" indent="0" shrinkToFit="false"/>
      <protection locked="true" hidden="false"/>
    </xf>
    <xf numFmtId="164" fontId="0" fillId="9" borderId="23" xfId="0" applyFont="false" applyBorder="true" applyAlignment="false" applyProtection="false">
      <alignment horizontal="general" vertical="bottom" textRotation="0" wrapText="false" indent="0" shrinkToFit="false"/>
      <protection locked="true" hidden="false"/>
    </xf>
    <xf numFmtId="165" fontId="9" fillId="9" borderId="24" xfId="0" applyFont="true" applyBorder="true" applyAlignment="false" applyProtection="false">
      <alignment horizontal="general" vertical="bottom" textRotation="0" wrapText="false" indent="0" shrinkToFit="false"/>
      <protection locked="true" hidden="false"/>
    </xf>
    <xf numFmtId="164" fontId="9" fillId="0" borderId="22" xfId="0" applyFont="true" applyBorder="true" applyAlignment="true" applyProtection="false">
      <alignment horizontal="right" vertical="bottom" textRotation="0" wrapText="false" indent="0" shrinkToFit="false"/>
      <protection locked="true" hidden="false"/>
    </xf>
    <xf numFmtId="165" fontId="9" fillId="7" borderId="23" xfId="0" applyFont="true" applyBorder="true" applyAlignment="false" applyProtection="true">
      <alignment horizontal="general" vertical="bottom" textRotation="0" wrapText="false" indent="0" shrinkToFit="false"/>
      <protection locked="false" hidden="false"/>
    </xf>
    <xf numFmtId="164" fontId="9" fillId="0" borderId="23" xfId="0" applyFont="true" applyBorder="true" applyAlignment="true" applyProtection="false">
      <alignment horizontal="right" vertical="center" textRotation="0" wrapText="false" indent="0" shrinkToFit="false"/>
      <protection locked="true" hidden="false"/>
    </xf>
    <xf numFmtId="165" fontId="9" fillId="0" borderId="24" xfId="0" applyFont="true" applyBorder="true" applyAlignment="false" applyProtection="false">
      <alignment horizontal="general" vertical="bottom" textRotation="0" wrapText="false" indent="0" shrinkToFit="false"/>
      <protection locked="true" hidden="false"/>
    </xf>
    <xf numFmtId="171" fontId="0" fillId="7" borderId="0" xfId="0" applyFont="false" applyBorder="false" applyAlignment="false" applyProtection="true">
      <alignment horizontal="general" vertical="bottom" textRotation="0" wrapText="false" indent="0" shrinkToFit="false"/>
      <protection locked="false" hidden="false"/>
    </xf>
    <xf numFmtId="172" fontId="0" fillId="7" borderId="15" xfId="0" applyFont="false" applyBorder="tru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true" hidden="false"/>
    </xf>
    <xf numFmtId="173" fontId="0" fillId="7" borderId="8" xfId="0" applyFont="false" applyBorder="true" applyAlignment="false" applyProtection="true">
      <alignment horizontal="general" vertical="bottom" textRotation="0" wrapText="false" indent="0" shrinkToFit="false"/>
      <protection locked="false" hidden="false"/>
    </xf>
    <xf numFmtId="172" fontId="0" fillId="7" borderId="19" xfId="0" applyFont="false" applyBorder="true" applyAlignment="false" applyProtection="true">
      <alignment horizontal="general" vertical="bottom" textRotation="0" wrapText="false" indent="0" shrinkToFit="false"/>
      <protection locked="false" hidden="false"/>
    </xf>
    <xf numFmtId="164" fontId="9" fillId="3" borderId="25" xfId="0" applyFont="true" applyBorder="true" applyAlignment="false" applyProtection="false">
      <alignment horizontal="general" vertical="bottom" textRotation="0" wrapText="false" indent="0" shrinkToFit="false"/>
      <protection locked="true" hidden="false"/>
    </xf>
    <xf numFmtId="164" fontId="9" fillId="3" borderId="26" xfId="0" applyFont="true" applyBorder="true" applyAlignment="false" applyProtection="false">
      <alignment horizontal="general" vertical="bottom" textRotation="0" wrapText="false" indent="0" shrinkToFit="false"/>
      <protection locked="true" hidden="false"/>
    </xf>
    <xf numFmtId="164" fontId="9" fillId="3" borderId="26" xfId="0" applyFont="true" applyBorder="true" applyAlignment="true" applyProtection="false">
      <alignment horizontal="right" vertical="bottom" textRotation="0" wrapText="false" indent="0" shrinkToFit="false"/>
      <protection locked="true" hidden="false"/>
    </xf>
    <xf numFmtId="165" fontId="9" fillId="3" borderId="27" xfId="0" applyFont="true" applyBorder="true" applyAlignment="false" applyProtection="false">
      <alignment horizontal="general" vertical="bottom" textRotation="0" wrapText="false" indent="0" shrinkToFit="false"/>
      <protection locked="true" hidden="false"/>
    </xf>
    <xf numFmtId="164" fontId="0" fillId="0" borderId="28" xfId="0" applyFont="true" applyBorder="true" applyAlignment="false" applyProtection="true">
      <alignment horizontal="general" vertical="bottom" textRotation="0" wrapText="false" indent="0" shrinkToFit="false"/>
      <protection locked="true" hidden="false"/>
    </xf>
    <xf numFmtId="174" fontId="0" fillId="7" borderId="28" xfId="0" applyFont="false" applyBorder="true" applyAlignment="false" applyProtection="true">
      <alignment horizontal="general" vertical="bottom" textRotation="0" wrapText="false" indent="0" shrinkToFit="false"/>
      <protection locked="false" hidden="false"/>
    </xf>
    <xf numFmtId="164" fontId="0" fillId="7" borderId="29" xfId="0" applyFont="true" applyBorder="true" applyAlignment="true" applyProtection="true">
      <alignment horizontal="general" vertical="top" textRotation="0" wrapText="true" indent="0" shrinkToFit="false"/>
      <protection locked="false" hidden="false"/>
    </xf>
    <xf numFmtId="164" fontId="0" fillId="0" borderId="30" xfId="0" applyFont="true" applyBorder="true" applyAlignment="false" applyProtection="true">
      <alignment horizontal="general" vertical="bottom" textRotation="0" wrapText="false" indent="0" shrinkToFit="false"/>
      <protection locked="true" hidden="false"/>
    </xf>
    <xf numFmtId="174" fontId="0" fillId="7" borderId="30" xfId="0" applyFont="false" applyBorder="true" applyAlignment="false" applyProtection="true">
      <alignment horizontal="general" vertical="bottom" textRotation="0" wrapText="false" indent="0" shrinkToFit="false"/>
      <protection locked="false" hidden="false"/>
    </xf>
    <xf numFmtId="164" fontId="17" fillId="0" borderId="0" xfId="0" applyFont="true" applyBorder="false" applyAlignment="true" applyProtection="false">
      <alignment horizontal="right"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0" fillId="0" borderId="31" xfId="0" applyFont="false" applyBorder="true" applyAlignment="true" applyProtection="true">
      <alignment horizontal="center" vertical="center" textRotation="0" wrapText="false" indent="0" shrinkToFit="false"/>
      <protection locked="true" hidden="false"/>
    </xf>
    <xf numFmtId="164" fontId="0" fillId="0" borderId="32" xfId="0" applyFont="true" applyBorder="true" applyAlignment="false" applyProtection="true">
      <alignment horizontal="general" vertical="bottom" textRotation="0" wrapText="false" indent="0" shrinkToFit="false"/>
      <protection locked="true" hidden="false"/>
    </xf>
    <xf numFmtId="170" fontId="0" fillId="0" borderId="32" xfId="0" applyFont="false" applyBorder="true" applyAlignment="false" applyProtection="tru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0" fillId="0" borderId="33" xfId="0" applyFont="true" applyBorder="true" applyAlignment="true" applyProtection="true">
      <alignment horizontal="center" vertical="center" textRotation="0" wrapText="false" indent="0" shrinkToFit="false"/>
      <protection locked="true" hidden="false"/>
    </xf>
    <xf numFmtId="164" fontId="0" fillId="0" borderId="34" xfId="0" applyFont="false" applyBorder="true" applyAlignment="true" applyProtection="true">
      <alignment horizontal="center" vertical="center" textRotation="0" wrapText="false" indent="0" shrinkToFit="false"/>
      <protection locked="true" hidden="false"/>
    </xf>
    <xf numFmtId="164" fontId="9" fillId="0" borderId="35" xfId="0" applyFont="true" applyBorder="true" applyAlignment="false" applyProtection="true">
      <alignment horizontal="general" vertical="bottom" textRotation="0" wrapText="false" indent="0" shrinkToFit="false"/>
      <protection locked="true" hidden="false"/>
    </xf>
    <xf numFmtId="164" fontId="0" fillId="0" borderId="36" xfId="0" applyFont="true" applyBorder="true" applyAlignment="false" applyProtection="true">
      <alignment horizontal="general" vertical="bottom" textRotation="0" wrapText="false" indent="0" shrinkToFit="false"/>
      <protection locked="true" hidden="false"/>
    </xf>
    <xf numFmtId="164" fontId="0" fillId="0" borderId="37" xfId="0" applyFont="false" applyBorder="true" applyAlignment="false" applyProtection="true">
      <alignment horizontal="general" vertical="bottom" textRotation="0" wrapText="false" indent="0" shrinkToFit="false"/>
      <protection locked="true" hidden="false"/>
    </xf>
    <xf numFmtId="164" fontId="0" fillId="0" borderId="38" xfId="0" applyFont="true" applyBorder="true" applyAlignment="false" applyProtection="true">
      <alignment horizontal="general" vertical="bottom" textRotation="0" wrapText="false" indent="0" shrinkToFit="false"/>
      <protection locked="true" hidden="false"/>
    </xf>
    <xf numFmtId="164" fontId="8" fillId="0" borderId="4" xfId="0" applyFont="true" applyBorder="true" applyAlignment="false" applyProtection="true">
      <alignment horizontal="general"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64" fontId="8" fillId="0" borderId="39" xfId="0" applyFont="true" applyBorder="true" applyAlignment="false" applyProtection="true">
      <alignment horizontal="general" vertical="bottom" textRotation="0" wrapText="false" indent="0" shrinkToFit="false"/>
      <protection locked="true" hidden="false"/>
    </xf>
    <xf numFmtId="164" fontId="0" fillId="0" borderId="4" xfId="0" applyFont="true" applyBorder="true" applyAlignment="false" applyProtection="true">
      <alignment horizontal="general" vertical="bottom" textRotation="0" wrapText="false" indent="0" shrinkToFit="false"/>
      <protection locked="true" hidden="false"/>
    </xf>
    <xf numFmtId="164" fontId="0" fillId="0" borderId="39" xfId="0" applyFont="true" applyBorder="true" applyAlignment="false" applyProtection="true">
      <alignment horizontal="general" vertical="bottom" textRotation="0" wrapText="false" indent="0" shrinkToFit="false"/>
      <protection locked="true" hidden="false"/>
    </xf>
    <xf numFmtId="164" fontId="0" fillId="0" borderId="40" xfId="0" applyFont="true" applyBorder="true" applyAlignment="false" applyProtection="true">
      <alignment horizontal="general" vertical="bottom" textRotation="0" wrapText="false" indent="0" shrinkToFit="false"/>
      <protection locked="true" hidden="false"/>
    </xf>
    <xf numFmtId="164" fontId="0" fillId="0" borderId="41" xfId="0" applyFont="true" applyBorder="true" applyAlignment="false" applyProtection="true">
      <alignment horizontal="general" vertical="bottom" textRotation="0" wrapText="false" indent="0" shrinkToFit="false"/>
      <protection locked="true" hidden="false"/>
    </xf>
    <xf numFmtId="164" fontId="0" fillId="0" borderId="41" xfId="0" applyFont="false" applyBorder="true" applyAlignment="false" applyProtection="false">
      <alignment horizontal="general" vertical="bottom" textRotation="0" wrapText="false" indent="0" shrinkToFit="false"/>
      <protection locked="true" hidden="false"/>
    </xf>
    <xf numFmtId="164" fontId="0" fillId="0" borderId="42" xfId="0" applyFont="false" applyBorder="true" applyAlignment="false" applyProtection="false">
      <alignment horizontal="general" vertical="bottom" textRotation="0" wrapText="false" indent="0" shrinkToFit="false"/>
      <protection locked="true" hidden="false"/>
    </xf>
    <xf numFmtId="164" fontId="0" fillId="0" borderId="43" xfId="0" applyFont="true" applyBorder="true" applyAlignment="false" applyProtection="true">
      <alignment horizontal="general" vertical="bottom" textRotation="0" wrapText="false" indent="0" shrinkToFit="false"/>
      <protection locked="true" hidden="false"/>
    </xf>
    <xf numFmtId="164" fontId="20" fillId="0" borderId="6" xfId="0" applyFont="true" applyBorder="true" applyAlignment="true" applyProtection="false">
      <alignment horizontal="general" vertical="bottom" textRotation="90" wrapText="false" indent="0" shrinkToFit="false"/>
      <protection locked="true" hidden="false"/>
    </xf>
    <xf numFmtId="164" fontId="19" fillId="0" borderId="6" xfId="0" applyFont="true" applyBorder="true" applyAlignment="true" applyProtection="false">
      <alignment horizontal="general" vertical="bottom" textRotation="0" wrapText="true" indent="0" shrinkToFit="false"/>
      <protection locked="true" hidden="false"/>
    </xf>
    <xf numFmtId="164" fontId="19" fillId="0" borderId="6" xfId="0" applyFont="true" applyBorder="true" applyAlignment="false" applyProtection="false">
      <alignment horizontal="general" vertical="bottom" textRotation="0" wrapText="false" indent="0" shrinkToFit="false"/>
      <protection locked="true" hidden="false"/>
    </xf>
    <xf numFmtId="175" fontId="19" fillId="0" borderId="6" xfId="0" applyFont="true" applyBorder="true" applyAlignment="false" applyProtection="false">
      <alignment horizontal="general" vertical="bottom" textRotation="0" wrapText="false" indent="0" shrinkToFit="false"/>
      <protection locked="true" hidden="false"/>
    </xf>
    <xf numFmtId="168" fontId="19" fillId="0" borderId="6" xfId="0" applyFont="true" applyBorder="true" applyAlignment="false" applyProtection="false">
      <alignment horizontal="general" vertical="bottom" textRotation="0" wrapText="false" indent="0" shrinkToFit="false"/>
      <protection locked="true" hidden="false"/>
    </xf>
    <xf numFmtId="164" fontId="20" fillId="0" borderId="44" xfId="0" applyFont="true" applyBorder="true" applyAlignment="true" applyProtection="false">
      <alignment horizontal="center" vertical="center" textRotation="90" wrapText="false" indent="0" shrinkToFit="false"/>
      <protection locked="true" hidden="false"/>
    </xf>
    <xf numFmtId="164" fontId="19" fillId="0" borderId="6" xfId="0" applyFont="true" applyBorder="true" applyAlignment="true" applyProtection="false">
      <alignment horizontal="center" vertical="center" textRotation="0" wrapText="true" indent="0" shrinkToFit="false"/>
      <protection locked="true" hidden="false"/>
    </xf>
    <xf numFmtId="164" fontId="19" fillId="0" borderId="6" xfId="0" applyFont="true" applyBorder="true" applyAlignment="true" applyProtection="false">
      <alignment horizontal="center" vertical="center" textRotation="90" wrapText="true" indent="0" shrinkToFit="false"/>
      <protection locked="true" hidden="false"/>
    </xf>
    <xf numFmtId="175" fontId="19" fillId="0" borderId="6" xfId="0" applyFont="true" applyBorder="true" applyAlignment="true" applyProtection="false">
      <alignment horizontal="center" vertical="center" textRotation="90" wrapText="true" indent="0" shrinkToFit="false"/>
      <protection locked="true" hidden="false"/>
    </xf>
    <xf numFmtId="168" fontId="19" fillId="0" borderId="6" xfId="0" applyFont="true" applyBorder="true" applyAlignment="true" applyProtection="false">
      <alignment horizontal="center" vertical="center" textRotation="90" wrapText="true" indent="0" shrinkToFit="false"/>
      <protection locked="true" hidden="false"/>
    </xf>
    <xf numFmtId="168" fontId="19" fillId="0" borderId="6" xfId="0" applyFont="true" applyBorder="true" applyAlignment="true" applyProtection="false">
      <alignment horizontal="left" vertical="center" textRotation="0" wrapText="false" indent="0" shrinkToFit="false"/>
      <protection locked="true" hidden="false"/>
    </xf>
    <xf numFmtId="164" fontId="19" fillId="2" borderId="6" xfId="0" applyFont="true" applyBorder="true" applyAlignment="false" applyProtection="false">
      <alignment horizontal="general" vertical="bottom" textRotation="0" wrapText="false" indent="0" shrinkToFit="false"/>
      <protection locked="true" hidden="false"/>
    </xf>
    <xf numFmtId="164" fontId="19" fillId="0" borderId="6" xfId="0" applyFont="true" applyBorder="true" applyAlignment="true" applyProtection="false">
      <alignment horizontal="general" vertical="top" textRotation="0" wrapText="false" indent="0" shrinkToFit="false"/>
      <protection locked="true" hidden="false"/>
    </xf>
    <xf numFmtId="164" fontId="19" fillId="0" borderId="6" xfId="0" applyFont="true" applyBorder="true" applyAlignment="true" applyProtection="false">
      <alignment horizontal="general" vertical="top" textRotation="0" wrapText="true" indent="0" shrinkToFit="false"/>
      <protection locked="true" hidden="false"/>
    </xf>
    <xf numFmtId="168" fontId="21" fillId="0" borderId="6" xfId="0" applyFont="true" applyBorder="true" applyAlignment="true" applyProtection="false">
      <alignment horizontal="center" vertical="center" textRotation="0" wrapText="false" indent="0" shrinkToFit="false"/>
      <protection locked="true" hidden="false"/>
    </xf>
    <xf numFmtId="164" fontId="20" fillId="10" borderId="44" xfId="0" applyFont="true" applyBorder="true" applyAlignment="true" applyProtection="false">
      <alignment horizontal="general" vertical="bottom" textRotation="90" wrapText="false" indent="0" shrinkToFit="false"/>
      <protection locked="true" hidden="false"/>
    </xf>
    <xf numFmtId="164" fontId="19" fillId="10" borderId="6" xfId="0" applyFont="true" applyBorder="true" applyAlignment="true" applyProtection="false">
      <alignment horizontal="general" vertical="bottom" textRotation="0" wrapText="true" indent="0" shrinkToFit="false"/>
      <protection locked="true" hidden="false"/>
    </xf>
    <xf numFmtId="164" fontId="19" fillId="10" borderId="6" xfId="0" applyFont="true" applyBorder="true" applyAlignment="false" applyProtection="false">
      <alignment horizontal="general" vertical="bottom" textRotation="0" wrapText="false" indent="0" shrinkToFit="false"/>
      <protection locked="true" hidden="false"/>
    </xf>
    <xf numFmtId="175" fontId="19" fillId="10" borderId="6" xfId="0" applyFont="true" applyBorder="true" applyAlignment="false" applyProtection="false">
      <alignment horizontal="general" vertical="bottom" textRotation="0" wrapText="false" indent="0" shrinkToFit="false"/>
      <protection locked="true" hidden="false"/>
    </xf>
    <xf numFmtId="168" fontId="19" fillId="10" borderId="6" xfId="0" applyFont="true" applyBorder="true" applyAlignment="false" applyProtection="false">
      <alignment horizontal="general" vertical="bottom" textRotation="0" wrapText="false" indent="0" shrinkToFit="false"/>
      <protection locked="true" hidden="false"/>
    </xf>
    <xf numFmtId="164" fontId="19" fillId="10" borderId="6" xfId="0" applyFont="true" applyBorder="true" applyAlignment="false" applyProtection="false">
      <alignment horizontal="general" vertical="bottom" textRotation="0" wrapText="false" indent="0" shrinkToFit="false"/>
      <protection locked="true" hidden="false"/>
    </xf>
    <xf numFmtId="164" fontId="19" fillId="7" borderId="6" xfId="0" applyFont="true" applyBorder="true" applyAlignment="false" applyProtection="true">
      <alignment horizontal="general" vertical="bottom" textRotation="0" wrapText="false" indent="0" shrinkToFit="false"/>
      <protection locked="false" hidden="false"/>
    </xf>
    <xf numFmtId="166" fontId="19" fillId="0" borderId="6" xfId="0" applyFont="true" applyBorder="true" applyAlignment="false" applyProtection="false">
      <alignment horizontal="general" vertical="bottom" textRotation="0" wrapText="false" indent="0" shrinkToFit="false"/>
      <protection locked="true" hidden="false"/>
    </xf>
    <xf numFmtId="164" fontId="19" fillId="0" borderId="45" xfId="0" applyFont="true" applyBorder="true" applyAlignment="true" applyProtection="false">
      <alignment horizontal="general" vertical="bottom" textRotation="0" wrapText="true" indent="0" shrinkToFit="false"/>
      <protection locked="true" hidden="false"/>
    </xf>
    <xf numFmtId="164" fontId="19" fillId="0" borderId="45" xfId="0" applyFont="true" applyBorder="true" applyAlignment="false" applyProtection="false">
      <alignment horizontal="general" vertical="bottom" textRotation="0" wrapText="false" indent="0" shrinkToFit="false"/>
      <protection locked="true" hidden="false"/>
    </xf>
    <xf numFmtId="175" fontId="19" fillId="0" borderId="45" xfId="0" applyFont="true" applyBorder="true" applyAlignment="false" applyProtection="false">
      <alignment horizontal="general" vertical="bottom" textRotation="0" wrapText="false" indent="0" shrinkToFit="false"/>
      <protection locked="true" hidden="false"/>
    </xf>
    <xf numFmtId="164" fontId="19" fillId="7" borderId="45" xfId="0" applyFont="true" applyBorder="true" applyAlignment="false" applyProtection="true">
      <alignment horizontal="general" vertical="bottom" textRotation="0" wrapText="false" indent="0" shrinkToFit="false"/>
      <protection locked="false" hidden="false"/>
    </xf>
    <xf numFmtId="168" fontId="19" fillId="0" borderId="45" xfId="0" applyFont="true" applyBorder="true" applyAlignment="false" applyProtection="false">
      <alignment horizontal="general" vertical="bottom" textRotation="0" wrapText="false" indent="0" shrinkToFit="false"/>
      <protection locked="true" hidden="false"/>
    </xf>
    <xf numFmtId="166" fontId="19" fillId="0" borderId="45" xfId="0" applyFont="true" applyBorder="true" applyAlignment="false" applyProtection="false">
      <alignment horizontal="general" vertical="bottom" textRotation="0" wrapText="false" indent="0" shrinkToFit="false"/>
      <protection locked="true" hidden="false"/>
    </xf>
    <xf numFmtId="164" fontId="19" fillId="0" borderId="46" xfId="0" applyFont="true" applyBorder="true" applyAlignment="true" applyProtection="false">
      <alignment horizontal="general" vertical="bottom" textRotation="0" wrapText="true" indent="0" shrinkToFit="false"/>
      <protection locked="true" hidden="false"/>
    </xf>
    <xf numFmtId="164" fontId="19" fillId="0" borderId="46" xfId="0" applyFont="true" applyBorder="true" applyAlignment="false" applyProtection="false">
      <alignment horizontal="general" vertical="bottom" textRotation="0" wrapText="false" indent="0" shrinkToFit="false"/>
      <protection locked="true" hidden="false"/>
    </xf>
    <xf numFmtId="175" fontId="19" fillId="0" borderId="46" xfId="0" applyFont="true" applyBorder="true" applyAlignment="false" applyProtection="false">
      <alignment horizontal="general" vertical="bottom" textRotation="0" wrapText="false" indent="0" shrinkToFit="false"/>
      <protection locked="true" hidden="false"/>
    </xf>
    <xf numFmtId="164" fontId="19" fillId="7" borderId="46" xfId="0" applyFont="true" applyBorder="true" applyAlignment="false" applyProtection="true">
      <alignment horizontal="general" vertical="bottom" textRotation="0" wrapText="false" indent="0" shrinkToFit="false"/>
      <protection locked="false" hidden="false"/>
    </xf>
    <xf numFmtId="168" fontId="19" fillId="0" borderId="46" xfId="0" applyFont="true" applyBorder="true" applyAlignment="false" applyProtection="false">
      <alignment horizontal="general" vertical="bottom" textRotation="0" wrapText="false" indent="0" shrinkToFit="false"/>
      <protection locked="true" hidden="false"/>
    </xf>
    <xf numFmtId="166" fontId="19" fillId="0" borderId="46" xfId="0" applyFont="true" applyBorder="true" applyAlignment="false" applyProtection="false">
      <alignment horizontal="general" vertical="bottom" textRotation="0" wrapText="false" indent="0" shrinkToFit="false"/>
      <protection locked="true" hidden="false"/>
    </xf>
    <xf numFmtId="164" fontId="20" fillId="0" borderId="44" xfId="0" applyFont="true" applyBorder="true" applyAlignment="true" applyProtection="false">
      <alignment horizontal="center" vertical="center" textRotation="90" wrapText="true" indent="0" shrinkToFit="false"/>
      <protection locked="true" hidden="false"/>
    </xf>
    <xf numFmtId="164" fontId="22" fillId="0" borderId="6" xfId="0" applyFont="true" applyBorder="tru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90" wrapText="fals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75" fontId="19" fillId="0" borderId="0" xfId="0" applyFont="true" applyBorder="true" applyAlignment="false" applyProtection="false">
      <alignment horizontal="general" vertical="bottom" textRotation="0" wrapText="false" indent="0" shrinkToFit="false"/>
      <protection locked="true" hidden="false"/>
    </xf>
    <xf numFmtId="168" fontId="19"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64" fontId="19" fillId="0" borderId="5" xfId="0" applyFont="true" applyBorder="true" applyAlignment="true" applyProtection="false">
      <alignment horizontal="general" vertical="bottom" textRotation="0" wrapText="true" indent="0" shrinkToFit="false"/>
      <protection locked="true" hidden="false"/>
    </xf>
    <xf numFmtId="176" fontId="19" fillId="7" borderId="5" xfId="0" applyFont="true" applyBorder="true" applyAlignment="false" applyProtection="true">
      <alignment horizontal="general" vertical="bottom" textRotation="0" wrapText="false" indent="0" shrinkToFit="false"/>
      <protection locked="fals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6" fontId="23" fillId="0" borderId="5" xfId="0" applyFont="true" applyBorder="true" applyAlignment="true" applyProtection="false">
      <alignment horizontal="center" vertical="center" textRotation="0" wrapText="false" indent="0" shrinkToFit="false"/>
      <protection locked="true" hidden="false"/>
    </xf>
    <xf numFmtId="164" fontId="19" fillId="0" borderId="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false"/>
    </xf>
    <xf numFmtId="168" fontId="0" fillId="0" borderId="0" xfId="0" applyFont="false" applyBorder="false" applyAlignment="false" applyProtection="true">
      <alignment horizontal="general" vertical="bottom" textRotation="0" wrapText="false" indent="0" shrinkToFit="false"/>
      <protection locked="true" hidden="false"/>
    </xf>
    <xf numFmtId="165" fontId="0" fillId="0" borderId="0" xfId="0" applyFont="true" applyBorder="false" applyAlignment="true" applyProtection="true">
      <alignment horizontal="center" vertical="center" textRotation="0" wrapText="false" indent="0" shrinkToFit="false"/>
      <protection locked="true" hidden="false"/>
    </xf>
    <xf numFmtId="164" fontId="0" fillId="10" borderId="0" xfId="0" applyFont="false" applyBorder="false" applyAlignment="false" applyProtection="true">
      <alignment horizontal="general" vertical="bottom" textRotation="0" wrapText="false" indent="0" shrinkToFit="false"/>
      <protection locked="true" hidden="false"/>
    </xf>
    <xf numFmtId="164" fontId="0" fillId="10" borderId="0" xfId="0" applyFont="false" applyBorder="false" applyAlignment="true" applyProtection="true">
      <alignment horizontal="general" vertical="bottom" textRotation="0" wrapText="false" indent="0" shrinkToFit="false"/>
      <protection locked="true" hidden="false"/>
    </xf>
    <xf numFmtId="165" fontId="0" fillId="10" borderId="0" xfId="0" applyFont="true" applyBorder="false" applyAlignment="true" applyProtection="true">
      <alignment horizontal="center" vertical="center" textRotation="0" wrapText="false" indent="0" shrinkToFit="false"/>
      <protection locked="true" hidden="false"/>
    </xf>
    <xf numFmtId="165" fontId="0" fillId="10" borderId="0" xfId="0" applyFont="true" applyBorder="false" applyAlignment="true" applyProtection="true">
      <alignment horizontal="center" vertical="bottom" textRotation="0" wrapText="false" indent="0" shrinkToFit="false"/>
      <protection locked="true" hidden="false"/>
    </xf>
    <xf numFmtId="164" fontId="0" fillId="10" borderId="0" xfId="0" applyFont="true" applyBorder="false" applyAlignment="true" applyProtection="true">
      <alignment horizontal="center" vertical="bottom" textRotation="0" wrapText="false" indent="0" shrinkToFit="false"/>
      <protection locked="true" hidden="false"/>
    </xf>
    <xf numFmtId="165" fontId="0" fillId="10" borderId="0" xfId="0" applyFont="false" applyBorder="false" applyAlignment="true" applyProtection="true">
      <alignment horizontal="right" vertical="bottom" textRotation="0" wrapText="false" indent="0" shrinkToFit="false"/>
      <protection locked="true" hidden="false"/>
    </xf>
    <xf numFmtId="168" fontId="0" fillId="10" borderId="0" xfId="0" applyFont="true" applyBorder="false" applyAlignment="true" applyProtection="true">
      <alignment horizontal="right" vertical="bottom" textRotation="0" wrapText="false" indent="0" shrinkToFit="false"/>
      <protection locked="true" hidden="false"/>
    </xf>
    <xf numFmtId="164" fontId="0" fillId="10" borderId="0" xfId="0" applyFont="false" applyBorder="false" applyAlignment="true" applyProtection="true">
      <alignment horizontal="left"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9" fillId="0" borderId="0" xfId="0" applyFont="true" applyBorder="false" applyAlignment="true" applyProtection="true">
      <alignment horizontal="right" vertical="bottom" textRotation="0" wrapText="false" indent="0" shrinkToFit="false"/>
      <protection locked="true" hidden="false"/>
    </xf>
    <xf numFmtId="166" fontId="9" fillId="0" borderId="0" xfId="0" applyFont="true" applyBorder="false" applyAlignment="true" applyProtection="true">
      <alignment horizontal="center" vertical="center" textRotation="0" wrapText="false" indent="0" shrinkToFit="false"/>
      <protection locked="true" hidden="false"/>
    </xf>
    <xf numFmtId="165" fontId="9" fillId="0" borderId="0" xfId="0" applyFont="true" applyBorder="false" applyAlignment="false" applyProtection="true">
      <alignment horizontal="general" vertical="bottom" textRotation="0" wrapText="false" indent="0" shrinkToFit="false"/>
      <protection locked="true" hidden="false"/>
    </xf>
    <xf numFmtId="168" fontId="9" fillId="0" borderId="0" xfId="0" applyFont="true" applyBorder="false" applyAlignment="false" applyProtection="true">
      <alignment horizontal="general" vertical="bottom" textRotation="0" wrapText="false" indent="0" shrinkToFit="false"/>
      <protection locked="true" hidden="false"/>
    </xf>
    <xf numFmtId="165" fontId="0" fillId="7" borderId="5" xfId="0" applyFont="false" applyBorder="true" applyAlignment="false" applyProtection="true">
      <alignment horizontal="general" vertical="bottom" textRotation="0" wrapText="false" indent="0" shrinkToFit="false"/>
      <protection locked="false" hidden="false"/>
    </xf>
    <xf numFmtId="168" fontId="0" fillId="7" borderId="5"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true" applyProtection="true">
      <alignment horizontal="right" vertical="bottom" textRotation="0" wrapText="false" indent="0" shrinkToFit="false"/>
      <protection locked="true" hidden="false"/>
    </xf>
    <xf numFmtId="165" fontId="0" fillId="0" borderId="0" xfId="0" applyFont="false" applyBorder="false" applyAlignment="true" applyProtection="true">
      <alignment horizontal="right"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8" fontId="9" fillId="0" borderId="0" xfId="0" applyFont="true" applyBorder="false" applyAlignment="true" applyProtection="true">
      <alignment horizontal="right"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0" fillId="10" borderId="0" xfId="0" applyFont="true" applyBorder="false" applyAlignment="true" applyProtection="true">
      <alignment horizontal="center" vertical="center" textRotation="0" wrapText="false" indent="0" shrinkToFit="false"/>
      <protection locked="true" hidden="false"/>
    </xf>
    <xf numFmtId="164" fontId="0" fillId="3" borderId="0" xfId="0" applyFont="true" applyBorder="false" applyAlignment="true" applyProtection="true">
      <alignment horizontal="general" vertical="bottom" textRotation="0" wrapText="false" indent="0" shrinkToFit="false"/>
      <protection locked="true" hidden="false"/>
    </xf>
    <xf numFmtId="164" fontId="0" fillId="3" borderId="0" xfId="0" applyFont="true" applyBorder="false" applyAlignment="false" applyProtection="true">
      <alignment horizontal="general" vertical="bottom" textRotation="0" wrapText="false" indent="0" shrinkToFit="false"/>
      <protection locked="true" hidden="false"/>
    </xf>
    <xf numFmtId="165" fontId="0" fillId="3"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right" vertical="bottom" textRotation="0" wrapText="false" indent="0" shrinkToFit="false"/>
      <protection locked="true" hidden="false"/>
    </xf>
    <xf numFmtId="168" fontId="0" fillId="0" borderId="0" xfId="0" applyFont="false" applyBorder="false" applyAlignment="true" applyProtection="true">
      <alignment horizontal="left"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5" fontId="0" fillId="3"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true">
      <alignment horizontal="right" vertical="bottom" textRotation="0" wrapText="false" indent="0" shrinkToFit="false"/>
      <protection locked="true" hidden="false"/>
    </xf>
    <xf numFmtId="164" fontId="9" fillId="3" borderId="0" xfId="0" applyFont="true" applyBorder="false" applyAlignment="false" applyProtection="true">
      <alignment horizontal="general" vertical="bottom" textRotation="0" wrapText="false" indent="0" shrinkToFit="false"/>
      <protection locked="true" hidden="false"/>
    </xf>
    <xf numFmtId="165" fontId="9" fillId="3" borderId="0" xfId="0" applyFont="true" applyBorder="false" applyAlignment="false" applyProtection="true">
      <alignment horizontal="general" vertical="bottom" textRotation="0" wrapText="false" indent="0" shrinkToFit="false"/>
      <protection locked="true" hidden="false"/>
    </xf>
    <xf numFmtId="165" fontId="9"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10" borderId="0" xfId="0" applyFont="false" applyBorder="false" applyAlignment="false" applyProtection="true">
      <alignment horizontal="general" vertical="bottom" textRotation="0" wrapText="false" indent="0" shrinkToFit="false"/>
      <protection locked="true" hidden="false"/>
    </xf>
    <xf numFmtId="177" fontId="9" fillId="0" borderId="0" xfId="0" applyFont="true" applyBorder="false" applyAlignment="true" applyProtection="true">
      <alignment horizontal="right"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5" fontId="9" fillId="0" borderId="5" xfId="0" applyFont="true" applyBorder="true" applyAlignment="false" applyProtection="true">
      <alignment horizontal="general" vertical="bottom" textRotation="0" wrapText="false" indent="0" shrinkToFit="false"/>
      <protection locked="true" hidden="false"/>
    </xf>
    <xf numFmtId="164" fontId="9" fillId="0" borderId="5" xfId="0" applyFont="true" applyBorder="true" applyAlignment="false" applyProtection="true">
      <alignment horizontal="general" vertical="bottom" textRotation="0" wrapText="false" indent="0" shrinkToFit="false"/>
      <protection locked="true" hidden="false"/>
    </xf>
    <xf numFmtId="164" fontId="9" fillId="0" borderId="5" xfId="0" applyFont="true" applyBorder="tru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5" fontId="0" fillId="0" borderId="5" xfId="0" applyFont="false" applyBorder="true" applyAlignment="false" applyProtection="true">
      <alignment horizontal="general" vertical="bottom" textRotation="0" wrapText="false" indent="0" shrinkToFit="false"/>
      <protection locked="true" hidden="false"/>
    </xf>
    <xf numFmtId="165" fontId="0" fillId="0" borderId="5" xfId="0" applyFont="false" applyBorder="true" applyAlignment="false" applyProtection="false">
      <alignment horizontal="general" vertical="bottom" textRotation="0" wrapText="false" indent="0" shrinkToFit="false"/>
      <protection locked="true" hidden="false"/>
    </xf>
    <xf numFmtId="164" fontId="0" fillId="7" borderId="5" xfId="0" applyFont="false" applyBorder="true" applyAlignment="false" applyProtection="true">
      <alignment horizontal="general" vertical="bottom" textRotation="0" wrapText="false" indent="0" shrinkToFit="false"/>
      <protection locked="false" hidden="false"/>
    </xf>
    <xf numFmtId="165" fontId="9" fillId="0" borderId="5" xfId="0" applyFont="true" applyBorder="true" applyAlignment="false" applyProtection="true">
      <alignment horizontal="general" vertical="bottom" textRotation="0" wrapText="false" indent="0" shrinkToFit="false"/>
      <protection locked="true" hidden="false"/>
    </xf>
    <xf numFmtId="178" fontId="0" fillId="0" borderId="0" xfId="0" applyFont="false" applyBorder="false" applyAlignment="false" applyProtection="true">
      <alignment horizontal="general" vertical="bottom" textRotation="0" wrapText="false" indent="0" shrinkToFit="false"/>
      <protection locked="true" hidden="false"/>
    </xf>
    <xf numFmtId="165" fontId="9" fillId="0" borderId="0" xfId="0" applyFont="true" applyBorder="false" applyAlignment="true" applyProtection="true">
      <alignment horizontal="left"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78" fontId="0" fillId="7" borderId="5" xfId="0" applyFont="false" applyBorder="true" applyAlignment="false" applyProtection="true">
      <alignment horizontal="general" vertical="bottom" textRotation="0" wrapText="false" indent="0" shrinkToFit="false"/>
      <protection locked="false" hidden="false"/>
    </xf>
    <xf numFmtId="165" fontId="0" fillId="7" borderId="5" xfId="0" applyFont="false" applyBorder="true" applyAlignment="true" applyProtection="true">
      <alignment horizontal="right" vertical="bottom" textRotation="0" wrapText="false" indent="0" shrinkToFit="false"/>
      <protection locked="false" hidden="false"/>
    </xf>
    <xf numFmtId="166" fontId="0" fillId="0" borderId="5" xfId="0" applyFont="false" applyBorder="true" applyAlignment="fals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right" vertical="bottom" textRotation="0" wrapText="false" indent="0" shrinkToFit="false"/>
      <protection locked="true" hidden="false"/>
    </xf>
    <xf numFmtId="165" fontId="25" fillId="0" borderId="5" xfId="0" applyFont="true" applyBorder="true" applyAlignment="false" applyProtection="true">
      <alignment horizontal="general" vertical="bottom" textRotation="0" wrapText="false" indent="0" shrinkToFit="false"/>
      <protection locked="true" hidden="false"/>
    </xf>
    <xf numFmtId="168" fontId="25" fillId="0" borderId="5" xfId="0" applyFont="true" applyBorder="true" applyAlignment="false" applyProtection="true">
      <alignment horizontal="general" vertical="bottom" textRotation="0" wrapText="false" indent="0" shrinkToFit="false"/>
      <protection locked="true" hidden="false"/>
    </xf>
    <xf numFmtId="165" fontId="25" fillId="0" borderId="5" xfId="0" applyFont="true" applyBorder="true" applyAlignment="false" applyProtection="true">
      <alignment horizontal="general" vertical="bottom" textRotation="0" wrapText="false" indent="0" shrinkToFit="false"/>
      <protection locked="true" hidden="false"/>
    </xf>
    <xf numFmtId="178" fontId="25" fillId="0" borderId="5" xfId="0" applyFont="true" applyBorder="true" applyAlignment="false" applyProtection="true">
      <alignment horizontal="general" vertical="bottom" textRotation="0" wrapText="false" indent="0" shrinkToFit="false"/>
      <protection locked="true" hidden="false"/>
    </xf>
    <xf numFmtId="165" fontId="25" fillId="0" borderId="5" xfId="0" applyFont="true" applyBorder="true" applyAlignment="true" applyProtection="true">
      <alignment horizontal="right" vertical="bottom" textRotation="0" wrapText="false" indent="0" shrinkToFit="false"/>
      <protection locked="true" hidden="false"/>
    </xf>
    <xf numFmtId="166" fontId="26" fillId="0" borderId="5" xfId="0" applyFont="true" applyBorder="true" applyAlignment="false" applyProtection="true">
      <alignment horizontal="general" vertical="bottom" textRotation="0" wrapText="false" indent="0" shrinkToFit="false"/>
      <protection locked="true" hidden="false"/>
    </xf>
    <xf numFmtId="165" fontId="9" fillId="0" borderId="5" xfId="0" applyFont="true" applyBorder="true" applyAlignment="true" applyProtection="true">
      <alignment horizontal="left" vertical="bottom" textRotation="0" wrapText="false" indent="0" shrinkToFit="false"/>
      <protection locked="true" hidden="false"/>
    </xf>
    <xf numFmtId="165" fontId="0" fillId="0" borderId="5" xfId="0" applyFont="false" applyBorder="true" applyAlignment="fals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5" xfId="0" applyFont="true" applyBorder="true" applyAlignment="true" applyProtection="true">
      <alignment horizontal="right" vertical="bottom" textRotation="0" wrapText="false" indent="0" shrinkToFit="false"/>
      <protection locked="true" hidden="false"/>
    </xf>
    <xf numFmtId="164" fontId="9" fillId="7" borderId="5" xfId="0" applyFont="true" applyBorder="true" applyAlignment="true" applyProtection="true">
      <alignment horizontal="center" vertical="bottom" textRotation="0" wrapText="false" indent="0" shrinkToFit="false"/>
      <protection locked="false" hidden="false"/>
    </xf>
    <xf numFmtId="168" fontId="9" fillId="0" borderId="0" xfId="0" applyFont="true" applyBorder="false" applyAlignment="true" applyProtection="true">
      <alignment horizontal="right" vertical="bottom" textRotation="0" wrapText="false" indent="0" shrinkToFit="false"/>
      <protection locked="true" hidden="false"/>
    </xf>
    <xf numFmtId="165" fontId="9" fillId="0" borderId="0" xfId="0" applyFont="true" applyBorder="false" applyAlignment="true" applyProtection="true">
      <alignment horizontal="right" vertical="bottom" textRotation="0" wrapText="false" indent="0" shrinkToFit="false"/>
      <protection locked="true" hidden="false"/>
    </xf>
    <xf numFmtId="165" fontId="9" fillId="0" borderId="0" xfId="0" applyFont="true" applyBorder="false" applyAlignment="true" applyProtection="true">
      <alignment horizontal="left" vertical="bottom" textRotation="0" wrapText="false" indent="0" shrinkToFit="false"/>
      <protection locked="true" hidden="false"/>
    </xf>
  </cellXfs>
  <cellStyles count="16">
    <cellStyle name="Normal" xfId="0" builtinId="0"/>
    <cellStyle name="Comma" xfId="15" builtinId="3"/>
    <cellStyle name="Comma [0]" xfId="16" builtinId="6"/>
    <cellStyle name="Currency" xfId="17" builtinId="4"/>
    <cellStyle name="Currency [0]" xfId="18" builtinId="7"/>
    <cellStyle name="Percent" xfId="19" builtinId="5"/>
    <cellStyle name="Résultat2" xfId="20"/>
    <cellStyle name="Sans nom1" xfId="21"/>
    <cellStyle name="Sans nom2" xfId="22"/>
    <cellStyle name="Sans nom3" xfId="23"/>
    <cellStyle name="Sans nom4" xfId="24"/>
    <cellStyle name="Sans nom5" xfId="25"/>
    <cellStyle name="Sans nom6" xfId="26"/>
    <cellStyle name="Sans nom7" xfId="27"/>
    <cellStyle name="Sans nom8" xfId="28"/>
    <cellStyle name="Sans nom9" xfId="29"/>
  </cellStyles>
  <dxfs count="9">
    <dxf>
      <font>
        <name val="Lucida Sans"/>
        <family val="2"/>
      </font>
      <fill>
        <patternFill>
          <bgColor rgb="FFFFFF00"/>
        </patternFill>
      </fill>
    </dxf>
    <dxf>
      <font>
        <name val="Lucida Sans"/>
        <family val="2"/>
        <color rgb="FFFFFFFF"/>
      </font>
      <fill>
        <patternFill>
          <bgColor rgb="FFFF0000"/>
        </patternFill>
      </fill>
    </dxf>
    <dxf>
      <font>
        <name val="Lucida Sans"/>
        <family val="2"/>
        <color rgb="FFFFFFFF"/>
      </font>
      <fill>
        <patternFill>
          <bgColor rgb="FFFF0000"/>
        </patternFill>
      </fill>
    </dxf>
    <dxf>
      <font>
        <name val="Lucida Sans"/>
        <family val="2"/>
        <color rgb="FFFFFFFF"/>
      </font>
      <fill>
        <patternFill>
          <bgColor rgb="FFFF0000"/>
        </patternFill>
      </fill>
    </dxf>
    <dxf>
      <font>
        <name val="Lucida Sans"/>
        <family val="2"/>
      </font>
      <fill>
        <patternFill>
          <bgColor rgb="FF00FF00"/>
        </patternFill>
      </fill>
    </dxf>
    <dxf>
      <font>
        <name val="Lucida Sans"/>
        <family val="2"/>
      </font>
      <fill>
        <patternFill>
          <bgColor rgb="FFCCFFFF"/>
        </patternFill>
      </fill>
    </dxf>
    <dxf>
      <font>
        <name val="Lucida Sans"/>
        <family val="2"/>
      </font>
      <fill>
        <patternFill>
          <bgColor rgb="FFFFFF00"/>
        </patternFill>
      </fill>
    </dxf>
    <dxf>
      <fill>
        <patternFill patternType="solid">
          <fgColor rgb="00FFFFFF"/>
        </patternFill>
      </fill>
    </dxf>
    <dxf>
      <fill>
        <patternFill patternType="solid">
          <fgColor rgb="FF000000"/>
          <bgColor rgb="FFFFFFFF"/>
        </patternFill>
      </fill>
    </dxf>
  </dxfs>
  <colors>
    <indexedColors>
      <rgbColor rgb="FF000000"/>
      <rgbColor rgb="FFFFFFFF"/>
      <rgbColor rgb="FFFF0000"/>
      <rgbColor rgb="FF00FF00"/>
      <rgbColor rgb="FF0000FF"/>
      <rgbColor rgb="FFFFFF00"/>
      <rgbColor rgb="FFFF00FF"/>
      <rgbColor rgb="FF00FFFF"/>
      <rgbColor rgb="FF800000"/>
      <rgbColor rgb="FF00AE00"/>
      <rgbColor rgb="FF000080"/>
      <rgbColor rgb="FF996633"/>
      <rgbColor rgb="FF800080"/>
      <rgbColor rgb="FF008080"/>
      <rgbColor rgb="FFC0C0C0"/>
      <rgbColor rgb="FF808080"/>
      <rgbColor rgb="FF9999FF"/>
      <rgbColor rgb="FF993366"/>
      <rgbColor rgb="FFFFFFCC"/>
      <rgbColor rgb="FFCCFFFF"/>
      <rgbColor rgb="FF660066"/>
      <rgbColor rgb="FFFF8080"/>
      <rgbColor rgb="FF0066CC"/>
      <rgbColor rgb="FFB3B3B3"/>
      <rgbColor rgb="FF000080"/>
      <rgbColor rgb="FFFF00FF"/>
      <rgbColor rgb="FFFFFF00"/>
      <rgbColor rgb="FF00FFFF"/>
      <rgbColor rgb="FF800080"/>
      <rgbColor rgb="FF800000"/>
      <rgbColor rgb="FF008080"/>
      <rgbColor rgb="FF0000FF"/>
      <rgbColor rgb="FF00CCFF"/>
      <rgbColor rgb="FFE6E6E6"/>
      <rgbColor rgb="FFCCFFCC"/>
      <rgbColor rgb="FFFFFF66"/>
      <rgbColor rgb="FF99CCFF"/>
      <rgbColor rgb="FFFF99CC"/>
      <rgbColor rgb="FFCC99FF"/>
      <rgbColor rgb="FFFFCC99"/>
      <rgbColor rgb="FF3366FF"/>
      <rgbColor rgb="FF23FF23"/>
      <rgbColor rgb="FF99CC00"/>
      <rgbColor rgb="FFFFCC00"/>
      <rgbColor rgb="FFFF9900"/>
      <rgbColor rgb="FFFF6633"/>
      <rgbColor rgb="FF666699"/>
      <rgbColor rgb="FF999999"/>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5.png"/>
</Relationships>
</file>

<file path=xl/drawings/_rels/drawing2.xml.rels><?xml version="1.0" encoding="UTF-8"?>
<Relationships xmlns="http://schemas.openxmlformats.org/package/2006/relationships"><Relationship Id="rId1"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6</xdr:col>
      <xdr:colOff>312480</xdr:colOff>
      <xdr:row>31</xdr:row>
      <xdr:rowOff>46080</xdr:rowOff>
    </xdr:from>
    <xdr:to>
      <xdr:col>6</xdr:col>
      <xdr:colOff>1476360</xdr:colOff>
      <xdr:row>36</xdr:row>
      <xdr:rowOff>80640</xdr:rowOff>
    </xdr:to>
    <xdr:pic>
      <xdr:nvPicPr>
        <xdr:cNvPr id="0" name="Image 2" descr=""/>
        <xdr:cNvPicPr/>
      </xdr:nvPicPr>
      <xdr:blipFill>
        <a:blip r:embed="rId1"/>
        <a:stretch/>
      </xdr:blipFill>
      <xdr:spPr>
        <a:xfrm>
          <a:off x="5594400" y="5113440"/>
          <a:ext cx="1163880" cy="8474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8</xdr:col>
      <xdr:colOff>208800</xdr:colOff>
      <xdr:row>117</xdr:row>
      <xdr:rowOff>23040</xdr:rowOff>
    </xdr:from>
    <xdr:to>
      <xdr:col>28</xdr:col>
      <xdr:colOff>19800</xdr:colOff>
      <xdr:row>135</xdr:row>
      <xdr:rowOff>106200</xdr:rowOff>
    </xdr:to>
    <xdr:pic>
      <xdr:nvPicPr>
        <xdr:cNvPr id="1" name="Image 1" descr=""/>
        <xdr:cNvPicPr/>
      </xdr:nvPicPr>
      <xdr:blipFill>
        <a:blip r:embed="rId1"/>
        <a:stretch/>
      </xdr:blipFill>
      <xdr:spPr>
        <a:xfrm>
          <a:off x="3833280" y="26170560"/>
          <a:ext cx="5348160" cy="3269520"/>
        </a:xfrm>
        <a:prstGeom prst="rect">
          <a:avLst/>
        </a:prstGeom>
        <a:ln w="0">
          <a:solidFill>
            <a:srgbClr val="ff420e"/>
          </a:solidFill>
        </a:ln>
      </xdr:spPr>
    </xdr:pic>
    <xdr:clientData/>
  </xdr:twoCellAnchor>
  <xdr:twoCellAnchor editAs="absolute">
    <xdr:from>
      <xdr:col>0</xdr:col>
      <xdr:colOff>225360</xdr:colOff>
      <xdr:row>120</xdr:row>
      <xdr:rowOff>46440</xdr:rowOff>
    </xdr:from>
    <xdr:to>
      <xdr:col>7</xdr:col>
      <xdr:colOff>360720</xdr:colOff>
      <xdr:row>125</xdr:row>
      <xdr:rowOff>154800</xdr:rowOff>
    </xdr:to>
    <xdr:sp>
      <xdr:nvSpPr>
        <xdr:cNvPr id="2" name=""/>
        <xdr:cNvSpPr txBox="1"/>
      </xdr:nvSpPr>
      <xdr:spPr>
        <a:xfrm>
          <a:off x="225360" y="26681400"/>
          <a:ext cx="3358800" cy="1181520"/>
        </a:xfrm>
        <a:prstGeom prst="rect">
          <a:avLst/>
        </a:prstGeom>
        <a:solidFill>
          <a:srgbClr val="ffffff"/>
        </a:solidFill>
        <a:ln w="0">
          <a:solidFill>
            <a:srgbClr val="000000"/>
          </a:solidFill>
        </a:ln>
      </xdr:spPr>
      <xdr:txBody>
        <a:bodyPr lIns="0" rIns="0" tIns="0" bIns="0" anchor="t">
          <a:noAutofit/>
        </a:bodyPr>
        <a:p>
          <a:r>
            <a:rPr b="0" lang="fr-BE" sz="1200" spc="-1" strike="noStrike">
              <a:latin typeface="Times New Roman"/>
            </a:rPr>
            <a:t>Choisissez une vétusté dans les 4 catégories :</a:t>
          </a:r>
          <a:endParaRPr b="0" lang="fr-BE" sz="1200" spc="-1" strike="noStrike">
            <a:latin typeface="Times New Roman"/>
          </a:endParaRPr>
        </a:p>
        <a:p>
          <a:r>
            <a:rPr b="0" lang="fr-BE" sz="1200" spc="-1" strike="noStrike">
              <a:latin typeface="Times New Roman"/>
            </a:rPr>
            <a:t>- L’âge de l’objet</a:t>
          </a:r>
          <a:endParaRPr b="0" lang="fr-BE" sz="1200" spc="-1" strike="noStrike">
            <a:latin typeface="Times New Roman"/>
          </a:endParaRPr>
        </a:p>
        <a:p>
          <a:r>
            <a:rPr b="0" lang="fr-BE" sz="1200" spc="-1" strike="noStrike">
              <a:latin typeface="Times New Roman"/>
            </a:rPr>
            <a:t>- Son usage</a:t>
          </a:r>
          <a:endParaRPr b="0" lang="fr-BE" sz="1200" spc="-1" strike="noStrike">
            <a:latin typeface="Times New Roman"/>
          </a:endParaRPr>
        </a:p>
        <a:p>
          <a:r>
            <a:rPr b="0" lang="fr-BE" sz="1200" spc="-1" strike="noStrike">
              <a:latin typeface="Times New Roman"/>
            </a:rPr>
            <a:t>- La fréquence de l’entretien</a:t>
          </a:r>
          <a:endParaRPr b="0" lang="fr-BE" sz="1200" spc="-1" strike="noStrike">
            <a:latin typeface="Times New Roman"/>
          </a:endParaRPr>
        </a:p>
        <a:p>
          <a:r>
            <a:rPr b="0" lang="fr-BE" sz="1200" spc="-1" strike="noStrike">
              <a:latin typeface="Times New Roman"/>
            </a:rPr>
            <a:t>- La qualité de l’entretien</a:t>
          </a:r>
          <a:endParaRPr b="0" lang="fr-BE" sz="1200" spc="-1" strike="noStrike">
            <a:latin typeface="Times New Roman"/>
          </a:endParaRPr>
        </a:p>
        <a:p>
          <a:r>
            <a:rPr b="0" lang="fr-BE" sz="1200" spc="-1" strike="noStrike">
              <a:latin typeface="Times New Roman"/>
            </a:rPr>
            <a:t>Puis faites la moyenne des 4 vétustés pour avoir le résultat final en %.</a:t>
          </a:r>
          <a:endParaRPr b="0" lang="fr-BE" sz="12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jeanglaude@skynet.be" TargetMode="External"/><Relationship Id="rId2" Type="http://schemas.openxmlformats.org/officeDocument/2006/relationships/hyperlink" Target="https://www.abex.be/fr/indice-abex/" TargetMode="External"/>
</Relationships>
</file>

<file path=xl/worksheets/_rels/sheet2.xml.rels><?xml version="1.0" encoding="UTF-8"?>
<Relationships xmlns="http://schemas.openxmlformats.org/package/2006/relationships"><Relationship Id="rId1" Type="http://schemas.openxmlformats.org/officeDocument/2006/relationships/hyperlink" Target="mailto:jeanglaude@skynet.be" TargetMode="External"/><Relationship Id="rId2" Type="http://schemas.openxmlformats.org/officeDocument/2006/relationships/hyperlink" Target="https://www.snpc-nems.be/" TargetMode="External"/><Relationship Id="rId3" Type="http://schemas.openxmlformats.org/officeDocument/2006/relationships/hyperlink" Target="mailto:office@snpc-nems.be" TargetMode="External"/><Relationship Id="rId4" Type="http://schemas.openxmlformats.org/officeDocument/2006/relationships/hyperlink" Target="mailto:jeanglaude@skynet.be" TargetMode="External"/><Relationship Id="rId5"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6E6E6"/>
    <pageSetUpPr fitToPage="true"/>
  </sheetPr>
  <dimension ref="A1:L123"/>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I5" activeCellId="0" sqref="I5"/>
    </sheetView>
  </sheetViews>
  <sheetFormatPr defaultColWidth="11.53515625" defaultRowHeight="12.8" zeroHeight="false" outlineLevelRow="0" outlineLevelCol="0"/>
  <cols>
    <col collapsed="false" customWidth="true" hidden="false" outlineLevel="0" max="1" min="1" style="0" width="18.13"/>
    <col collapsed="false" customWidth="true" hidden="false" outlineLevel="0" max="12" min="12" style="0" width="13.63"/>
  </cols>
  <sheetData>
    <row r="1" customFormat="false" ht="12.8" hidden="false" customHeight="false" outlineLevel="0" collapsed="false">
      <c r="A1" s="0" t="s">
        <v>0</v>
      </c>
    </row>
    <row r="2" customFormat="false" ht="12.8" hidden="false" customHeight="false" outlineLevel="0" collapsed="false">
      <c r="A2" s="0" t="s">
        <v>1</v>
      </c>
      <c r="H2" s="1" t="s">
        <v>2</v>
      </c>
    </row>
    <row r="4" customFormat="false" ht="12.8" hidden="false" customHeight="false" outlineLevel="0" collapsed="false">
      <c r="A4" s="2" t="s">
        <v>3</v>
      </c>
      <c r="B4" s="3"/>
      <c r="C4" s="3"/>
      <c r="D4" s="3"/>
      <c r="E4" s="3"/>
      <c r="F4" s="3"/>
      <c r="G4" s="3"/>
      <c r="H4" s="3"/>
      <c r="I4" s="3"/>
      <c r="J4" s="3"/>
      <c r="K4" s="3"/>
      <c r="L4" s="4"/>
    </row>
    <row r="5" customFormat="false" ht="12.8" hidden="false" customHeight="false" outlineLevel="0" collapsed="false">
      <c r="A5" s="5" t="s">
        <v>4</v>
      </c>
      <c r="H5" s="6" t="s">
        <v>5</v>
      </c>
      <c r="I5" s="7"/>
      <c r="J5" s="8" t="s">
        <v>6</v>
      </c>
      <c r="K5" s="8"/>
      <c r="L5" s="9"/>
    </row>
    <row r="6" customFormat="false" ht="12.8" hidden="false" customHeight="false" outlineLevel="0" collapsed="false">
      <c r="A6" s="9"/>
      <c r="B6" s="9"/>
      <c r="C6" s="9"/>
      <c r="D6" s="0" t="s">
        <v>7</v>
      </c>
      <c r="L6" s="10"/>
    </row>
    <row r="7" customFormat="false" ht="12.8" hidden="false" customHeight="false" outlineLevel="0" collapsed="false">
      <c r="A7" s="9"/>
      <c r="B7" s="9"/>
      <c r="C7" s="9"/>
      <c r="D7" s="0" t="s">
        <v>8</v>
      </c>
      <c r="J7" s="9"/>
      <c r="K7" s="9"/>
      <c r="L7" s="9"/>
    </row>
    <row r="8" customFormat="false" ht="12.8" hidden="false" customHeight="false" outlineLevel="0" collapsed="false">
      <c r="A8" s="9"/>
      <c r="B8" s="9"/>
      <c r="C8" s="9"/>
      <c r="E8" s="7"/>
      <c r="F8" s="7"/>
      <c r="H8" s="7"/>
      <c r="J8" s="9"/>
      <c r="K8" s="9"/>
      <c r="L8" s="9"/>
    </row>
    <row r="9" customFormat="false" ht="12.8" hidden="false" customHeight="false" outlineLevel="0" collapsed="false">
      <c r="A9" s="9"/>
      <c r="B9" s="9"/>
      <c r="C9" s="9"/>
      <c r="D9" s="11" t="s">
        <v>9</v>
      </c>
      <c r="E9" s="11"/>
      <c r="F9" s="11"/>
      <c r="G9" s="11"/>
      <c r="H9" s="11"/>
      <c r="I9" s="11"/>
      <c r="J9" s="11"/>
      <c r="K9" s="11"/>
      <c r="L9" s="12"/>
    </row>
    <row r="11" customFormat="false" ht="12.8" hidden="false" customHeight="false" outlineLevel="0" collapsed="false">
      <c r="A11" s="0" t="s">
        <v>10</v>
      </c>
    </row>
    <row r="12" customFormat="false" ht="12.8" hidden="false" customHeight="false" outlineLevel="0" collapsed="false">
      <c r="A12" s="0" t="s">
        <v>11</v>
      </c>
    </row>
    <row r="14" customFormat="false" ht="12.8" hidden="false" customHeight="false" outlineLevel="0" collapsed="false">
      <c r="A14" s="0" t="s">
        <v>12</v>
      </c>
    </row>
    <row r="16" customFormat="false" ht="12.8" hidden="false" customHeight="false" outlineLevel="0" collapsed="false">
      <c r="A16" s="13" t="s">
        <v>13</v>
      </c>
    </row>
    <row r="17" customFormat="false" ht="12.8" hidden="false" customHeight="false" outlineLevel="0" collapsed="false">
      <c r="A17" s="13" t="s">
        <v>14</v>
      </c>
    </row>
    <row r="18" customFormat="false" ht="12.8" hidden="false" customHeight="false" outlineLevel="0" collapsed="false">
      <c r="A18" s="1" t="s">
        <v>15</v>
      </c>
    </row>
    <row r="19" customFormat="false" ht="12.8" hidden="false" customHeight="false" outlineLevel="0" collapsed="false">
      <c r="A19" s="1" t="s">
        <v>16</v>
      </c>
    </row>
    <row r="20" customFormat="false" ht="12.8" hidden="false" customHeight="false" outlineLevel="0" collapsed="false">
      <c r="A20" s="1" t="s">
        <v>17</v>
      </c>
    </row>
    <row r="21" customFormat="false" ht="12.8" hidden="false" customHeight="false" outlineLevel="0" collapsed="false">
      <c r="A21" s="1" t="s">
        <v>18</v>
      </c>
    </row>
    <row r="22" customFormat="false" ht="12.8" hidden="false" customHeight="false" outlineLevel="0" collapsed="false">
      <c r="A22" s="1" t="s">
        <v>19</v>
      </c>
    </row>
    <row r="23" customFormat="false" ht="12.8" hidden="false" customHeight="false" outlineLevel="0" collapsed="false">
      <c r="A23" s="1" t="s">
        <v>20</v>
      </c>
    </row>
    <row r="24" customFormat="false" ht="12.8" hidden="false" customHeight="false" outlineLevel="0" collapsed="false">
      <c r="A24" s="1" t="s">
        <v>21</v>
      </c>
    </row>
    <row r="25" customFormat="false" ht="12.8" hidden="false" customHeight="false" outlineLevel="0" collapsed="false">
      <c r="A25" s="1" t="s">
        <v>22</v>
      </c>
    </row>
    <row r="26" customFormat="false" ht="12.8" hidden="false" customHeight="false" outlineLevel="0" collapsed="false">
      <c r="A26" s="1" t="s">
        <v>23</v>
      </c>
    </row>
    <row r="27" customFormat="false" ht="12.8" hidden="false" customHeight="false" outlineLevel="0" collapsed="false">
      <c r="A27" s="1" t="s">
        <v>24</v>
      </c>
    </row>
    <row r="28" customFormat="false" ht="12.8" hidden="false" customHeight="false" outlineLevel="0" collapsed="false">
      <c r="A28" s="1" t="s">
        <v>25</v>
      </c>
    </row>
    <row r="31" customFormat="false" ht="12.8" hidden="false" customHeight="false" outlineLevel="0" collapsed="false">
      <c r="A31" s="13" t="s">
        <v>26</v>
      </c>
    </row>
    <row r="32" customFormat="false" ht="12.8" hidden="false" customHeight="false" outlineLevel="0" collapsed="false">
      <c r="A32" s="0" t="s">
        <v>27</v>
      </c>
    </row>
    <row r="33" customFormat="false" ht="12.8" hidden="false" customHeight="false" outlineLevel="0" collapsed="false">
      <c r="A33" s="0" t="s">
        <v>28</v>
      </c>
    </row>
    <row r="34" customFormat="false" ht="12.8" hidden="false" customHeight="false" outlineLevel="0" collapsed="false">
      <c r="A34" s="0" t="s">
        <v>29</v>
      </c>
    </row>
    <row r="36" customFormat="false" ht="12.8" hidden="false" customHeight="false" outlineLevel="0" collapsed="false">
      <c r="A36" s="6" t="s">
        <v>30</v>
      </c>
      <c r="B36" s="13" t="s">
        <v>31</v>
      </c>
    </row>
    <row r="37" customFormat="false" ht="12.8" hidden="false" customHeight="false" outlineLevel="0" collapsed="false">
      <c r="A37" s="6"/>
      <c r="B37" s="0" t="s">
        <v>32</v>
      </c>
    </row>
    <row r="38" customFormat="false" ht="12.8" hidden="false" customHeight="false" outlineLevel="0" collapsed="false">
      <c r="A38" s="6"/>
      <c r="B38" s="0" t="s">
        <v>33</v>
      </c>
    </row>
    <row r="39" customFormat="false" ht="12.8" hidden="false" customHeight="false" outlineLevel="0" collapsed="false">
      <c r="A39" s="6"/>
      <c r="B39" s="0" t="s">
        <v>34</v>
      </c>
      <c r="E39" s="1" t="s">
        <v>35</v>
      </c>
      <c r="F39" s="0" t="s">
        <v>36</v>
      </c>
    </row>
    <row r="40" customFormat="false" ht="12.8" hidden="false" customHeight="false" outlineLevel="0" collapsed="false">
      <c r="A40" s="6"/>
      <c r="B40" s="0" t="s">
        <v>37</v>
      </c>
    </row>
    <row r="41" customFormat="false" ht="12.8" hidden="false" customHeight="false" outlineLevel="0" collapsed="false">
      <c r="A41" s="6" t="s">
        <v>38</v>
      </c>
      <c r="B41" s="13" t="s">
        <v>39</v>
      </c>
    </row>
    <row r="42" customFormat="false" ht="12.8" hidden="false" customHeight="false" outlineLevel="0" collapsed="false">
      <c r="A42" s="6"/>
      <c r="B42" s="0" t="s">
        <v>40</v>
      </c>
    </row>
    <row r="43" customFormat="false" ht="12.8" hidden="false" customHeight="false" outlineLevel="0" collapsed="false">
      <c r="A43" s="6" t="s">
        <v>41</v>
      </c>
      <c r="B43" s="13" t="s">
        <v>42</v>
      </c>
    </row>
    <row r="44" customFormat="false" ht="12.8" hidden="false" customHeight="false" outlineLevel="0" collapsed="false">
      <c r="A44" s="6" t="s">
        <v>43</v>
      </c>
      <c r="B44" s="13" t="s">
        <v>44</v>
      </c>
    </row>
    <row r="45" customFormat="false" ht="12.8" hidden="false" customHeight="false" outlineLevel="0" collapsed="false">
      <c r="A45" s="6"/>
      <c r="B45" s="0" t="s">
        <v>45</v>
      </c>
    </row>
    <row r="46" customFormat="false" ht="12.8" hidden="false" customHeight="false" outlineLevel="0" collapsed="false">
      <c r="A46" s="6"/>
      <c r="B46" s="0" t="s">
        <v>46</v>
      </c>
    </row>
    <row r="47" customFormat="false" ht="12.8" hidden="false" customHeight="false" outlineLevel="0" collapsed="false">
      <c r="A47" s="6"/>
      <c r="B47" s="0" t="s">
        <v>47</v>
      </c>
    </row>
    <row r="49" customFormat="false" ht="12.8" hidden="false" customHeight="false" outlineLevel="0" collapsed="false">
      <c r="A49" s="0" t="s">
        <v>48</v>
      </c>
    </row>
    <row r="50" customFormat="false" ht="12.8" hidden="false" customHeight="false" outlineLevel="0" collapsed="false">
      <c r="A50" s="0" t="s">
        <v>49</v>
      </c>
    </row>
    <row r="51" customFormat="false" ht="12.8" hidden="false" customHeight="false" outlineLevel="0" collapsed="false">
      <c r="A51" s="0" t="s">
        <v>50</v>
      </c>
    </row>
    <row r="52" customFormat="false" ht="12.8" hidden="false" customHeight="false" outlineLevel="0" collapsed="false">
      <c r="A52" s="0" t="s">
        <v>51</v>
      </c>
    </row>
    <row r="53" customFormat="false" ht="12.8" hidden="false" customHeight="false" outlineLevel="0" collapsed="false">
      <c r="A53" s="0" t="s">
        <v>52</v>
      </c>
    </row>
    <row r="54" customFormat="false" ht="12.8" hidden="false" customHeight="false" outlineLevel="0" collapsed="false">
      <c r="A54" s="0" t="s">
        <v>53</v>
      </c>
      <c r="B54" s="1" t="s">
        <v>54</v>
      </c>
    </row>
    <row r="56" customFormat="false" ht="12.8" hidden="false" customHeight="false" outlineLevel="0" collapsed="false">
      <c r="A56" s="13" t="s">
        <v>55</v>
      </c>
      <c r="B56" s="1" t="s">
        <v>54</v>
      </c>
    </row>
    <row r="57" customFormat="false" ht="12.8" hidden="false" customHeight="false" outlineLevel="0" collapsed="false">
      <c r="A57" s="0" t="s">
        <v>56</v>
      </c>
    </row>
    <row r="58" customFormat="false" ht="12.8" hidden="false" customHeight="false" outlineLevel="0" collapsed="false">
      <c r="A58" s="0" t="s">
        <v>57</v>
      </c>
    </row>
    <row r="59" customFormat="false" ht="12.8" hidden="false" customHeight="false" outlineLevel="0" collapsed="false">
      <c r="A59" s="0" t="s">
        <v>58</v>
      </c>
    </row>
    <row r="60" customFormat="false" ht="12.8" hidden="false" customHeight="false" outlineLevel="0" collapsed="false">
      <c r="A60" s="0" t="s">
        <v>59</v>
      </c>
    </row>
    <row r="61" customFormat="false" ht="12.8" hidden="false" customHeight="false" outlineLevel="0" collapsed="false">
      <c r="A61" s="6" t="s">
        <v>30</v>
      </c>
      <c r="B61" s="0" t="s">
        <v>60</v>
      </c>
    </row>
    <row r="62" customFormat="false" ht="12.8" hidden="false" customHeight="false" outlineLevel="0" collapsed="false">
      <c r="A62" s="6"/>
      <c r="B62" s="0" t="s">
        <v>61</v>
      </c>
    </row>
    <row r="63" customFormat="false" ht="12.8" hidden="false" customHeight="false" outlineLevel="0" collapsed="false">
      <c r="A63" s="6" t="s">
        <v>38</v>
      </c>
      <c r="B63" s="0" t="s">
        <v>62</v>
      </c>
    </row>
    <row r="64" customFormat="false" ht="12.8" hidden="false" customHeight="false" outlineLevel="0" collapsed="false">
      <c r="A64" s="6"/>
      <c r="B64" s="14" t="s">
        <v>63</v>
      </c>
    </row>
    <row r="65" customFormat="false" ht="12.8" hidden="false" customHeight="false" outlineLevel="0" collapsed="false">
      <c r="A65" s="6"/>
      <c r="B65" s="0" t="s">
        <v>64</v>
      </c>
    </row>
    <row r="66" customFormat="false" ht="12.8" hidden="false" customHeight="false" outlineLevel="0" collapsed="false">
      <c r="A66" s="6" t="s">
        <v>41</v>
      </c>
      <c r="B66" s="0" t="s">
        <v>65</v>
      </c>
    </row>
    <row r="67" customFormat="false" ht="12.8" hidden="false" customHeight="false" outlineLevel="0" collapsed="false">
      <c r="A67" s="6"/>
      <c r="B67" s="0" t="s">
        <v>66</v>
      </c>
    </row>
    <row r="68" customFormat="false" ht="12.8" hidden="false" customHeight="false" outlineLevel="0" collapsed="false">
      <c r="A68" s="6"/>
    </row>
    <row r="69" customFormat="false" ht="12.8" hidden="false" customHeight="false" outlineLevel="0" collapsed="false">
      <c r="A69" s="15" t="s">
        <v>67</v>
      </c>
      <c r="D69" s="1" t="s">
        <v>54</v>
      </c>
    </row>
    <row r="70" customFormat="false" ht="12.8" hidden="false" customHeight="false" outlineLevel="0" collapsed="false">
      <c r="D70" s="16"/>
    </row>
    <row r="71" customFormat="false" ht="12.8" hidden="false" customHeight="false" outlineLevel="0" collapsed="false">
      <c r="A71" s="13" t="s">
        <v>68</v>
      </c>
      <c r="B71" s="1" t="s">
        <v>54</v>
      </c>
    </row>
    <row r="72" customFormat="false" ht="12.8" hidden="false" customHeight="false" outlineLevel="0" collapsed="false">
      <c r="A72" s="0" t="s">
        <v>69</v>
      </c>
    </row>
    <row r="73" customFormat="false" ht="12.8" hidden="false" customHeight="false" outlineLevel="0" collapsed="false">
      <c r="A73" s="6" t="s">
        <v>30</v>
      </c>
      <c r="B73" s="0" t="s">
        <v>70</v>
      </c>
    </row>
    <row r="74" customFormat="false" ht="12.8" hidden="false" customHeight="false" outlineLevel="0" collapsed="false">
      <c r="A74" s="6" t="s">
        <v>38</v>
      </c>
      <c r="B74" s="0" t="s">
        <v>71</v>
      </c>
    </row>
    <row r="75" customFormat="false" ht="12.8" hidden="false" customHeight="false" outlineLevel="0" collapsed="false">
      <c r="A75" s="6" t="s">
        <v>41</v>
      </c>
      <c r="B75" s="0" t="s">
        <v>72</v>
      </c>
    </row>
    <row r="76" customFormat="false" ht="12.8" hidden="false" customHeight="false" outlineLevel="0" collapsed="false">
      <c r="A76" s="6" t="s">
        <v>43</v>
      </c>
      <c r="B76" s="0" t="s">
        <v>73</v>
      </c>
    </row>
    <row r="77" customFormat="false" ht="12.8" hidden="false" customHeight="false" outlineLevel="0" collapsed="false">
      <c r="A77" s="6" t="s">
        <v>74</v>
      </c>
      <c r="B77" s="0" t="s">
        <v>75</v>
      </c>
    </row>
    <row r="78" customFormat="false" ht="12.8" hidden="false" customHeight="false" outlineLevel="0" collapsed="false">
      <c r="A78" s="6" t="s">
        <v>76</v>
      </c>
      <c r="B78" s="0" t="s">
        <v>77</v>
      </c>
    </row>
    <row r="79" customFormat="false" ht="12.8" hidden="false" customHeight="false" outlineLevel="0" collapsed="false">
      <c r="A79" s="0" t="s">
        <v>78</v>
      </c>
    </row>
    <row r="82" customFormat="false" ht="12.8" hidden="false" customHeight="false" outlineLevel="0" collapsed="false">
      <c r="A82" s="13" t="s">
        <v>79</v>
      </c>
      <c r="B82" s="1" t="s">
        <v>54</v>
      </c>
    </row>
    <row r="83" customFormat="false" ht="12.8" hidden="false" customHeight="false" outlineLevel="0" collapsed="false">
      <c r="A83" s="0" t="s">
        <v>80</v>
      </c>
    </row>
    <row r="84" customFormat="false" ht="12.8" hidden="false" customHeight="false" outlineLevel="0" collapsed="false">
      <c r="A84" s="0" t="s">
        <v>78</v>
      </c>
    </row>
    <row r="87" customFormat="false" ht="12.8" hidden="false" customHeight="false" outlineLevel="0" collapsed="false">
      <c r="A87" s="13" t="s">
        <v>81</v>
      </c>
      <c r="B87" s="1" t="s">
        <v>54</v>
      </c>
    </row>
    <row r="88" customFormat="false" ht="12.8" hidden="false" customHeight="false" outlineLevel="0" collapsed="false">
      <c r="A88" s="0" t="s">
        <v>80</v>
      </c>
    </row>
    <row r="89" customFormat="false" ht="12.8" hidden="false" customHeight="false" outlineLevel="0" collapsed="false">
      <c r="A89" s="0" t="s">
        <v>78</v>
      </c>
    </row>
    <row r="91" customFormat="false" ht="12.8" hidden="false" customHeight="false" outlineLevel="0" collapsed="false">
      <c r="A91" s="13" t="s">
        <v>82</v>
      </c>
      <c r="B91" s="1" t="s">
        <v>54</v>
      </c>
    </row>
    <row r="92" customFormat="false" ht="12.8" hidden="false" customHeight="false" outlineLevel="0" collapsed="false">
      <c r="A92" s="0" t="s">
        <v>80</v>
      </c>
    </row>
    <row r="93" customFormat="false" ht="12.8" hidden="false" customHeight="false" outlineLevel="0" collapsed="false">
      <c r="A93" s="0" t="s">
        <v>78</v>
      </c>
    </row>
    <row r="95" customFormat="false" ht="12.8" hidden="false" customHeight="false" outlineLevel="0" collapsed="false">
      <c r="A95" s="13" t="s">
        <v>83</v>
      </c>
      <c r="B95" s="1" t="s">
        <v>54</v>
      </c>
    </row>
    <row r="96" customFormat="false" ht="12.8" hidden="false" customHeight="false" outlineLevel="0" collapsed="false">
      <c r="A96" s="0" t="s">
        <v>80</v>
      </c>
    </row>
    <row r="97" customFormat="false" ht="12.8" hidden="false" customHeight="false" outlineLevel="0" collapsed="false">
      <c r="A97" s="0" t="s">
        <v>78</v>
      </c>
    </row>
    <row r="99" customFormat="false" ht="12.8" hidden="false" customHeight="false" outlineLevel="0" collapsed="false">
      <c r="A99" s="13" t="s">
        <v>84</v>
      </c>
      <c r="B99" s="1" t="s">
        <v>54</v>
      </c>
    </row>
    <row r="100" customFormat="false" ht="12.8" hidden="false" customHeight="false" outlineLevel="0" collapsed="false">
      <c r="A100" s="0" t="s">
        <v>80</v>
      </c>
    </row>
    <row r="101" customFormat="false" ht="12.8" hidden="false" customHeight="false" outlineLevel="0" collapsed="false">
      <c r="A101" s="0" t="s">
        <v>78</v>
      </c>
    </row>
    <row r="103" customFormat="false" ht="12.8" hidden="false" customHeight="false" outlineLevel="0" collapsed="false">
      <c r="A103" s="13" t="s">
        <v>85</v>
      </c>
      <c r="C103" s="1" t="s">
        <v>54</v>
      </c>
    </row>
    <row r="104" customFormat="false" ht="12.8" hidden="false" customHeight="false" outlineLevel="0" collapsed="false">
      <c r="A104" s="0" t="s">
        <v>80</v>
      </c>
    </row>
    <row r="105" customFormat="false" ht="12.8" hidden="false" customHeight="false" outlineLevel="0" collapsed="false">
      <c r="A105" s="0" t="s">
        <v>78</v>
      </c>
    </row>
    <row r="107" customFormat="false" ht="12.8" hidden="false" customHeight="false" outlineLevel="0" collapsed="false">
      <c r="A107" s="13" t="s">
        <v>86</v>
      </c>
      <c r="B107" s="1" t="s">
        <v>54</v>
      </c>
    </row>
    <row r="108" customFormat="false" ht="12.8" hidden="false" customHeight="false" outlineLevel="0" collapsed="false">
      <c r="A108" s="0" t="s">
        <v>80</v>
      </c>
    </row>
    <row r="109" customFormat="false" ht="12.8" hidden="false" customHeight="false" outlineLevel="0" collapsed="false">
      <c r="A109" s="0" t="s">
        <v>78</v>
      </c>
    </row>
    <row r="111" customFormat="false" ht="12.8" hidden="false" customHeight="false" outlineLevel="0" collapsed="false">
      <c r="A111" s="13" t="s">
        <v>87</v>
      </c>
      <c r="B111" s="1" t="s">
        <v>54</v>
      </c>
    </row>
    <row r="112" customFormat="false" ht="12.8" hidden="false" customHeight="false" outlineLevel="0" collapsed="false">
      <c r="A112" s="0" t="s">
        <v>88</v>
      </c>
    </row>
    <row r="113" customFormat="false" ht="12.8" hidden="false" customHeight="false" outlineLevel="0" collapsed="false">
      <c r="A113" s="0" t="s">
        <v>89</v>
      </c>
    </row>
    <row r="114" customFormat="false" ht="12.8" hidden="false" customHeight="false" outlineLevel="0" collapsed="false">
      <c r="A114" s="6" t="s">
        <v>90</v>
      </c>
      <c r="B114" s="0" t="str">
        <f aca="false">Déplacements!B4</f>
        <v>Calcul simple et manuel des déplacements pour 0 €, HTVA</v>
      </c>
    </row>
    <row r="115" customFormat="false" ht="12.8" hidden="false" customHeight="false" outlineLevel="0" collapsed="false">
      <c r="A115" s="6"/>
      <c r="B115" s="0" t="s">
        <v>91</v>
      </c>
    </row>
    <row r="116" customFormat="false" ht="12.8" hidden="false" customHeight="false" outlineLevel="0" collapsed="false">
      <c r="A116" s="6"/>
      <c r="B116" s="0" t="s">
        <v>92</v>
      </c>
    </row>
    <row r="117" customFormat="false" ht="12.8" hidden="false" customHeight="false" outlineLevel="0" collapsed="false">
      <c r="A117" s="6"/>
      <c r="B117" s="0" t="s">
        <v>93</v>
      </c>
    </row>
    <row r="118" customFormat="false" ht="12.8" hidden="false" customHeight="false" outlineLevel="0" collapsed="false">
      <c r="A118" s="6"/>
      <c r="B118" s="0" t="s">
        <v>94</v>
      </c>
    </row>
    <row r="119" customFormat="false" ht="12.8" hidden="false" customHeight="false" outlineLevel="0" collapsed="false">
      <c r="A119" s="6" t="s">
        <v>95</v>
      </c>
      <c r="B119" s="0" t="str">
        <f aca="false">Déplacements!B8</f>
        <v>Calcul automatique des déplacements suivant la valeur totale des travaux (formule simplifiée) :</v>
      </c>
    </row>
    <row r="120" customFormat="false" ht="12.8" hidden="false" customHeight="false" outlineLevel="0" collapsed="false">
      <c r="A120" s="6" t="s">
        <v>96</v>
      </c>
      <c r="B120" s="0" t="str">
        <f aca="false">Déplacements!B15</f>
        <v>Ou calcul automatique et exhaustif des déplacements suivant la valeur de chaque lot :</v>
      </c>
    </row>
    <row r="121" customFormat="false" ht="12.8" hidden="false" customHeight="false" outlineLevel="0" collapsed="false">
      <c r="A121" s="0" t="s">
        <v>97</v>
      </c>
    </row>
    <row r="122" customFormat="false" ht="12.8" hidden="false" customHeight="false" outlineLevel="0" collapsed="false">
      <c r="A122" s="0" t="s">
        <v>98</v>
      </c>
    </row>
    <row r="123" customFormat="false" ht="12.8" hidden="false" customHeight="false" outlineLevel="0" collapsed="false">
      <c r="A123" s="13" t="s">
        <v>99</v>
      </c>
    </row>
  </sheetData>
  <sheetProtection sheet="true" objects="true" scenarios="true" selectLockedCells="true"/>
  <mergeCells count="1">
    <mergeCell ref="J5:K5"/>
  </mergeCells>
  <hyperlinks>
    <hyperlink ref="H2" r:id="rId1" display="jeanglaude@skynet.be"/>
    <hyperlink ref="A18" location="Récapitulatif!A1" display="#Récapitulatif"/>
    <hyperlink ref="A19" location="Vétusté!A1" display="#Vétusté"/>
    <hyperlink ref="A20" location="Plafonds_et_murs" display="#Plafonds_et_murs"/>
    <hyperlink ref="A21" location="Sols!A1" display="#Sols"/>
    <hyperlink ref="A22" location="Menuiseries!A1" display="#Menuiseries"/>
    <hyperlink ref="A23" location="Mobilier!A1" display="#Mobilier"/>
    <hyperlink ref="A24" location="Plomberie" display="#Plomberie"/>
    <hyperlink ref="A25" location="Électricité!A1" display="#Électricité"/>
    <hyperlink ref="A26" location="Égouttage &amp; Toitures!A1" display="#Égouttage &amp; Toitures"/>
    <hyperlink ref="A27" location="Nettoyages" display="#Nettoyages"/>
    <hyperlink ref="A28" location="Déplacements!A1" display="#Déplacements"/>
    <hyperlink ref="E39" r:id="rId2" display="ABEX"/>
    <hyperlink ref="B54" location="Retour" display="#Retour"/>
    <hyperlink ref="B56" location="Retour" display="#Retour"/>
    <hyperlink ref="D69" location="Retour" display="#Retour"/>
    <hyperlink ref="B71" location="Retour" display="#Retour"/>
    <hyperlink ref="B82" location="Retour" display="#Retour"/>
    <hyperlink ref="B87" location="Retour" display="#Retour"/>
    <hyperlink ref="B91" location="Retour" display="#Retour"/>
    <hyperlink ref="B95" location="Retour" display="#Retour"/>
    <hyperlink ref="B99" location="Retour" display="#Retour"/>
    <hyperlink ref="C103" location="Retour" display="#Retour"/>
    <hyperlink ref="B107" location="Retour" display="#Retour"/>
    <hyperlink ref="B111" location="Retour" display="#Retour"/>
  </hyperlinks>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firstPageNumber="1" useFirstPageNumber="tru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6633"/>
    <pageSetUpPr fitToPage="true"/>
  </sheetPr>
  <dimension ref="A1:AMJ145"/>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5" ySplit="2" topLeftCell="G3" activePane="bottomRight" state="frozen"/>
      <selection pane="topLeft" activeCell="A1" activeCellId="0" sqref="A1"/>
      <selection pane="topRight" activeCell="G1" activeCellId="0" sqref="G1"/>
      <selection pane="bottomLeft" activeCell="A3" activeCellId="0" sqref="A3"/>
      <selection pane="bottomRight" activeCell="H6" activeCellId="0" sqref="H6"/>
    </sheetView>
  </sheetViews>
  <sheetFormatPr defaultColWidth="11.53515625" defaultRowHeight="12.8" zeroHeight="false" outlineLevelRow="0" outlineLevelCol="0"/>
  <cols>
    <col collapsed="false" customWidth="true" hidden="false" outlineLevel="0" max="1" min="1" style="17" width="5.01"/>
    <col collapsed="false" customWidth="true" hidden="false" outlineLevel="0" max="2" min="2" style="179" width="35.76"/>
    <col collapsed="false" customWidth="true" hidden="false" outlineLevel="0" max="3" min="3" style="17" width="4.37"/>
    <col collapsed="false" customWidth="true" hidden="true" outlineLevel="0" max="4" min="4" style="17" width="8.48"/>
    <col collapsed="false" customWidth="true" hidden="true" outlineLevel="0" max="5" min="5" style="17" width="9.13"/>
    <col collapsed="false" customWidth="true" hidden="false" outlineLevel="0" max="7" min="6" style="180" width="9.13"/>
    <col collapsed="false" customWidth="true" hidden="false" outlineLevel="0" max="8" min="8" style="180" width="9.52"/>
    <col collapsed="false" customWidth="true" hidden="false" outlineLevel="0" max="9" min="9" style="17" width="7.2"/>
    <col collapsed="false" customWidth="true" hidden="false" outlineLevel="0" max="10" min="10" style="181" width="7.69"/>
    <col collapsed="false" customWidth="true" hidden="false" outlineLevel="0" max="11" min="11" style="180" width="11.22"/>
    <col collapsed="false" customWidth="true" hidden="false" outlineLevel="0" max="12" min="12" style="17" width="21.1"/>
    <col collapsed="false" customWidth="false" hidden="false" outlineLevel="0" max="1023" min="13" style="17" width="11.52"/>
  </cols>
  <sheetData>
    <row r="1" customFormat="false" ht="12.8" hidden="false" customHeight="false" outlineLevel="0" collapsed="false">
      <c r="A1" s="17" t="s">
        <v>331</v>
      </c>
      <c r="B1" s="179" t="s">
        <v>332</v>
      </c>
      <c r="C1" s="17" t="s">
        <v>333</v>
      </c>
      <c r="D1" s="205" t="s">
        <v>334</v>
      </c>
      <c r="E1" s="205"/>
      <c r="F1" s="182" t="s">
        <v>334</v>
      </c>
      <c r="G1" s="182"/>
      <c r="H1" s="180" t="s">
        <v>335</v>
      </c>
      <c r="I1" s="17" t="s">
        <v>336</v>
      </c>
      <c r="J1" s="181" t="s">
        <v>206</v>
      </c>
      <c r="K1" s="180" t="s">
        <v>337</v>
      </c>
    </row>
    <row r="2" s="183" customFormat="true" ht="12.8" hidden="false" customHeight="false" outlineLevel="0" collapsed="false">
      <c r="B2" s="184"/>
      <c r="D2" s="206" t="s">
        <v>338</v>
      </c>
      <c r="E2" s="206"/>
      <c r="F2" s="186" t="s">
        <v>339</v>
      </c>
      <c r="G2" s="187" t="s">
        <v>340</v>
      </c>
      <c r="H2" s="188"/>
      <c r="J2" s="189" t="s">
        <v>341</v>
      </c>
      <c r="K2" s="190"/>
      <c r="AMJ2" s="0"/>
    </row>
    <row r="3" s="201" customFormat="true" ht="12.8" hidden="false" customHeight="false" outlineLevel="0" collapsed="false">
      <c r="A3" s="201" t="n">
        <v>7</v>
      </c>
      <c r="B3" s="202" t="s">
        <v>575</v>
      </c>
      <c r="D3" s="193" t="s">
        <v>404</v>
      </c>
      <c r="E3" s="193" t="s">
        <v>404</v>
      </c>
      <c r="F3" s="194" t="str">
        <f aca="false">"mise à jour de "&amp;Récapitulatif!$D$2</f>
        <v>mise à jour de 2022</v>
      </c>
      <c r="G3" s="194" t="n">
        <f aca="false">Récapitulatif!$D$2</f>
        <v>2022</v>
      </c>
      <c r="H3" s="195" t="s">
        <v>344</v>
      </c>
      <c r="J3" s="203"/>
      <c r="K3" s="204"/>
      <c r="AMJ3" s="0"/>
    </row>
    <row r="4" customFormat="false" ht="12.8" hidden="false" customHeight="false" outlineLevel="0" collapsed="false">
      <c r="B4" s="207" t="s">
        <v>576</v>
      </c>
      <c r="C4" s="208" t="s">
        <v>366</v>
      </c>
      <c r="D4" s="209" t="n">
        <v>62.5</v>
      </c>
      <c r="E4" s="209" t="n">
        <v>125</v>
      </c>
      <c r="F4" s="209" t="n">
        <f aca="false">IF(D4&gt;0,D4*Récapitulatif!$E$2/Récapitulatif!$E$1,"")</f>
        <v>76.9354838709677</v>
      </c>
      <c r="G4" s="209" t="n">
        <f aca="false">IF(E4&gt;0,E4*Récapitulatif!$E$2/Récapitulatif!$E$1,"")</f>
        <v>153.870967741936</v>
      </c>
      <c r="H4" s="197"/>
      <c r="I4" s="7"/>
      <c r="J4" s="198"/>
      <c r="K4" s="93" t="str">
        <f aca="false">IF(I4&gt;0,I4*H4*(1-J4),"")</f>
        <v/>
      </c>
    </row>
    <row r="5" customFormat="false" ht="12.8" hidden="false" customHeight="false" outlineLevel="0" collapsed="false">
      <c r="B5" s="207" t="s">
        <v>577</v>
      </c>
      <c r="C5" s="208" t="s">
        <v>366</v>
      </c>
      <c r="D5" s="209" t="n">
        <v>62.5</v>
      </c>
      <c r="E5" s="209" t="n">
        <v>125</v>
      </c>
      <c r="F5" s="209" t="n">
        <f aca="false">IF(D5&gt;0,D5*Récapitulatif!$E$2/Récapitulatif!$E$1,"")</f>
        <v>76.9354838709677</v>
      </c>
      <c r="G5" s="209" t="n">
        <f aca="false">IF(E5&gt;0,E5*Récapitulatif!$E$2/Récapitulatif!$E$1,"")</f>
        <v>153.870967741936</v>
      </c>
      <c r="H5" s="197"/>
      <c r="I5" s="7"/>
      <c r="J5" s="198"/>
      <c r="K5" s="93" t="str">
        <f aca="false">IF(I5&gt;0,I5*H5*(1-J5),"")</f>
        <v/>
      </c>
    </row>
    <row r="6" customFormat="false" ht="12.8" hidden="false" customHeight="false" outlineLevel="0" collapsed="false">
      <c r="B6" s="207" t="s">
        <v>578</v>
      </c>
      <c r="C6" s="208" t="s">
        <v>366</v>
      </c>
      <c r="D6" s="209" t="n">
        <v>125</v>
      </c>
      <c r="E6" s="209" t="n">
        <v>250</v>
      </c>
      <c r="F6" s="209" t="n">
        <f aca="false">IF(D6&gt;0,D6*Récapitulatif!$E$2/Récapitulatif!$E$1,"")</f>
        <v>153.870967741936</v>
      </c>
      <c r="G6" s="209" t="n">
        <f aca="false">IF(E6&gt;0,E6*Récapitulatif!$E$2/Récapitulatif!$E$1,"")</f>
        <v>307.741935483871</v>
      </c>
      <c r="H6" s="197"/>
      <c r="I6" s="7"/>
      <c r="J6" s="198"/>
      <c r="K6" s="93" t="str">
        <f aca="false">IF(I6&gt;0,I6*H6*(1-J6),"")</f>
        <v/>
      </c>
    </row>
    <row r="7" customFormat="false" ht="12.8" hidden="false" customHeight="false" outlineLevel="0" collapsed="false">
      <c r="B7" s="207" t="s">
        <v>579</v>
      </c>
      <c r="C7" s="208" t="s">
        <v>348</v>
      </c>
      <c r="D7" s="209" t="n">
        <v>62.5</v>
      </c>
      <c r="E7" s="209" t="n">
        <v>937.5</v>
      </c>
      <c r="F7" s="209" t="n">
        <f aca="false">IF(D7&gt;0,D7*Récapitulatif!$E$2/Récapitulatif!$E$1,"")</f>
        <v>76.9354838709677</v>
      </c>
      <c r="G7" s="209" t="n">
        <f aca="false">IF(E7&gt;0,E7*Récapitulatif!$E$2/Récapitulatif!$E$1,"")</f>
        <v>1154.03225806452</v>
      </c>
      <c r="H7" s="197"/>
      <c r="I7" s="7"/>
      <c r="J7" s="198"/>
      <c r="K7" s="93" t="str">
        <f aca="false">IF(I7&gt;0,I7*H7*(1-J7),"")</f>
        <v/>
      </c>
    </row>
    <row r="8" customFormat="false" ht="12.8" hidden="false" customHeight="false" outlineLevel="0" collapsed="false">
      <c r="B8" s="179" t="s">
        <v>530</v>
      </c>
      <c r="C8" s="17" t="s">
        <v>366</v>
      </c>
      <c r="D8" s="180" t="n">
        <v>10.4166666666667</v>
      </c>
      <c r="E8" s="180" t="n">
        <v>156.25</v>
      </c>
      <c r="F8" s="180" t="n">
        <f aca="false">IF(D8&gt;0,D8*Récapitulatif!$E$2/Récapitulatif!$E$1,"")</f>
        <v>12.8225806451613</v>
      </c>
      <c r="G8" s="180" t="n">
        <f aca="false">IF(E8&gt;0,E8*Récapitulatif!$E$2/Récapitulatif!$E$1,"")</f>
        <v>192.338709677419</v>
      </c>
      <c r="H8" s="197"/>
      <c r="I8" s="7"/>
      <c r="J8" s="198"/>
      <c r="K8" s="93" t="str">
        <f aca="false">IF(I8&gt;0,I8*H8*(1-J8),"")</f>
        <v/>
      </c>
    </row>
    <row r="9" customFormat="false" ht="12.8" hidden="false" customHeight="false" outlineLevel="0" collapsed="false">
      <c r="B9" s="179" t="s">
        <v>580</v>
      </c>
      <c r="C9" s="17" t="s">
        <v>366</v>
      </c>
      <c r="D9" s="180" t="n">
        <v>62.5</v>
      </c>
      <c r="E9" s="180" t="n">
        <v>187.5</v>
      </c>
      <c r="F9" s="180" t="n">
        <f aca="false">IF(D9&gt;0,D9*Récapitulatif!$E$2/Récapitulatif!$E$1,"")</f>
        <v>76.9354838709677</v>
      </c>
      <c r="G9" s="180" t="n">
        <f aca="false">IF(E9&gt;0,E9*Récapitulatif!$E$2/Récapitulatif!$E$1,"")</f>
        <v>230.806451612903</v>
      </c>
      <c r="H9" s="197"/>
      <c r="I9" s="7"/>
      <c r="J9" s="198"/>
      <c r="K9" s="93" t="str">
        <f aca="false">IF(I9&gt;0,I9*H9*(1-J9),"")</f>
        <v/>
      </c>
    </row>
    <row r="10" customFormat="false" ht="12.8" hidden="false" customHeight="false" outlineLevel="0" collapsed="false">
      <c r="B10" s="179" t="s">
        <v>581</v>
      </c>
      <c r="C10" s="17" t="s">
        <v>348</v>
      </c>
      <c r="D10" s="180" t="n">
        <v>78.125</v>
      </c>
      <c r="E10" s="180" t="n">
        <v>125</v>
      </c>
      <c r="F10" s="180" t="n">
        <f aca="false">IF(D10&gt;0,D10*Récapitulatif!$E$2/Récapitulatif!$E$1,"")</f>
        <v>96.1693548387097</v>
      </c>
      <c r="G10" s="180" t="n">
        <f aca="false">IF(E10&gt;0,E10*Récapitulatif!$E$2/Récapitulatif!$E$1,"")</f>
        <v>153.870967741936</v>
      </c>
      <c r="H10" s="197"/>
      <c r="I10" s="7"/>
      <c r="J10" s="198"/>
      <c r="K10" s="93" t="str">
        <f aca="false">IF(I10&gt;0,I10*H10*(1-J10),"")</f>
        <v/>
      </c>
    </row>
    <row r="11" customFormat="false" ht="12.8" hidden="false" customHeight="false" outlineLevel="0" collapsed="false">
      <c r="B11" s="179" t="s">
        <v>582</v>
      </c>
      <c r="C11" s="17" t="s">
        <v>583</v>
      </c>
      <c r="D11" s="180"/>
      <c r="E11" s="180"/>
      <c r="F11" s="180" t="str">
        <f aca="false">IF(D11&gt;0,D11*Récapitulatif!$E$2/Récapitulatif!$E$1,"")</f>
        <v/>
      </c>
      <c r="G11" s="180" t="str">
        <f aca="false">IF(E11&gt;0,E11*Récapitulatif!$E$2/Récapitulatif!$E$1,"")</f>
        <v/>
      </c>
      <c r="H11" s="197"/>
      <c r="I11" s="7"/>
      <c r="J11" s="198"/>
      <c r="K11" s="93" t="str">
        <f aca="false">IF(I11&gt;0,I11*H11*(1-J11),"")</f>
        <v/>
      </c>
    </row>
    <row r="12" customFormat="false" ht="12.8" hidden="false" customHeight="false" outlineLevel="0" collapsed="false">
      <c r="B12" s="179" t="s">
        <v>584</v>
      </c>
      <c r="C12" s="17" t="s">
        <v>585</v>
      </c>
      <c r="D12" s="180" t="n">
        <v>54.1666666666667</v>
      </c>
      <c r="E12" s="180" t="n">
        <v>78.125</v>
      </c>
      <c r="F12" s="180" t="n">
        <f aca="false">IF(D12&gt;0,D12*Récapitulatif!$E$2/Récapitulatif!$E$1,"")</f>
        <v>66.6774193548388</v>
      </c>
      <c r="G12" s="180" t="n">
        <f aca="false">IF(E12&gt;0,E12*Récapitulatif!$E$2/Récapitulatif!$E$1,"")</f>
        <v>96.1693548387097</v>
      </c>
      <c r="H12" s="197"/>
      <c r="I12" s="7"/>
      <c r="J12" s="198"/>
      <c r="K12" s="93" t="str">
        <f aca="false">IF(I12&gt;0,I12*H12*(1-J12),"")</f>
        <v/>
      </c>
    </row>
    <row r="13" customFormat="false" ht="12.8" hidden="false" customHeight="false" outlineLevel="0" collapsed="false">
      <c r="B13" s="179" t="s">
        <v>586</v>
      </c>
      <c r="C13" s="17" t="s">
        <v>585</v>
      </c>
      <c r="D13" s="180" t="n">
        <v>68.75</v>
      </c>
      <c r="E13" s="180" t="n">
        <v>88.5416666666667</v>
      </c>
      <c r="F13" s="180" t="n">
        <f aca="false">IF(D13&gt;0,D13*Récapitulatif!$E$2/Récapitulatif!$E$1,"")</f>
        <v>84.6290322580645</v>
      </c>
      <c r="G13" s="180" t="n">
        <f aca="false">IF(E13&gt;0,E13*Récapitulatif!$E$2/Récapitulatif!$E$1,"")</f>
        <v>108.991935483871</v>
      </c>
      <c r="H13" s="197"/>
      <c r="I13" s="7"/>
      <c r="J13" s="198"/>
      <c r="K13" s="93" t="str">
        <f aca="false">IF(I13&gt;0,I13*H13*(1-J13),"")</f>
        <v/>
      </c>
    </row>
    <row r="14" customFormat="false" ht="12.8" hidden="false" customHeight="false" outlineLevel="0" collapsed="false">
      <c r="B14" s="179" t="s">
        <v>587</v>
      </c>
      <c r="C14" s="17" t="s">
        <v>346</v>
      </c>
      <c r="D14" s="180" t="n">
        <v>55.2083333333333</v>
      </c>
      <c r="E14" s="180" t="n">
        <v>67.7083333333333</v>
      </c>
      <c r="F14" s="180" t="n">
        <f aca="false">IF(D14&gt;0,D14*Récapitulatif!$E$2/Récapitulatif!$E$1,"")</f>
        <v>67.9596774193548</v>
      </c>
      <c r="G14" s="180" t="n">
        <f aca="false">IF(E14&gt;0,E14*Récapitulatif!$E$2/Récapitulatif!$E$1,"")</f>
        <v>83.3467741935484</v>
      </c>
      <c r="H14" s="197"/>
      <c r="I14" s="7"/>
      <c r="J14" s="198"/>
      <c r="K14" s="93" t="str">
        <f aca="false">IF(I14&gt;0,I14*H14*(1-J14),"")</f>
        <v/>
      </c>
    </row>
    <row r="15" customFormat="false" ht="12.8" hidden="false" customHeight="false" outlineLevel="0" collapsed="false">
      <c r="K15" s="93"/>
    </row>
    <row r="16" customFormat="false" ht="12.8" hidden="false" customHeight="false" outlineLevel="0" collapsed="false">
      <c r="J16" s="199" t="str">
        <f aca="false">"Total hors TVA des "&amp;B$3</f>
        <v>Total hors TVA des dégâts à l’égouttage</v>
      </c>
      <c r="K16" s="93" t="n">
        <f aca="false">SUM($K$3:K15)</f>
        <v>0</v>
      </c>
    </row>
    <row r="17" customFormat="false" ht="12.8" hidden="false" customHeight="false" outlineLevel="0" collapsed="false">
      <c r="G17" s="212"/>
      <c r="H17" s="213"/>
      <c r="K17" s="93"/>
    </row>
    <row r="18" customFormat="false" ht="12.8" hidden="false" customHeight="false" outlineLevel="0" collapsed="false">
      <c r="H18" s="212"/>
      <c r="K18" s="93"/>
    </row>
    <row r="19" customFormat="false" ht="12.8" hidden="false" customHeight="false" outlineLevel="0" collapsed="false">
      <c r="K19" s="219"/>
    </row>
    <row r="20" customFormat="false" ht="12.8" hidden="false" customHeight="false" outlineLevel="0" collapsed="false">
      <c r="K20" s="93"/>
    </row>
    <row r="21" customFormat="false" ht="12.8" hidden="false" customHeight="false" outlineLevel="0" collapsed="false">
      <c r="K21" s="93"/>
    </row>
    <row r="22" customFormat="false" ht="12.8" hidden="false" customHeight="false" outlineLevel="0" collapsed="false">
      <c r="K22" s="93"/>
    </row>
    <row r="23" customFormat="false" ht="12.8" hidden="false" customHeight="false" outlineLevel="0" collapsed="false">
      <c r="K23" s="93"/>
    </row>
    <row r="24" customFormat="false" ht="12.8" hidden="false" customHeight="false" outlineLevel="0" collapsed="false">
      <c r="K24" s="93"/>
    </row>
    <row r="25" customFormat="false" ht="12.8" hidden="false" customHeight="false" outlineLevel="0" collapsed="false">
      <c r="K25" s="93"/>
    </row>
    <row r="26" customFormat="false" ht="12.8" hidden="false" customHeight="false" outlineLevel="0" collapsed="false">
      <c r="K26" s="93"/>
    </row>
    <row r="27" customFormat="false" ht="12.8" hidden="false" customHeight="false" outlineLevel="0" collapsed="false">
      <c r="K27" s="93"/>
    </row>
    <row r="28" customFormat="false" ht="12.8" hidden="false" customHeight="false" outlineLevel="0" collapsed="false">
      <c r="K28" s="93"/>
    </row>
    <row r="29" customFormat="false" ht="12.8" hidden="false" customHeight="false" outlineLevel="0" collapsed="false">
      <c r="K29" s="93"/>
    </row>
    <row r="30" customFormat="false" ht="12.8" hidden="false" customHeight="false" outlineLevel="0" collapsed="false">
      <c r="K30" s="93"/>
    </row>
    <row r="31" customFormat="false" ht="12.8" hidden="false" customHeight="false" outlineLevel="0" collapsed="false">
      <c r="K31" s="93"/>
    </row>
    <row r="32" customFormat="false" ht="12.8" hidden="false" customHeight="false" outlineLevel="0" collapsed="false">
      <c r="K32" s="93"/>
    </row>
    <row r="33" customFormat="false" ht="12.8" hidden="false" customHeight="false" outlineLevel="0" collapsed="false">
      <c r="K33" s="93"/>
    </row>
    <row r="34" customFormat="false" ht="12.8" hidden="false" customHeight="false" outlineLevel="0" collapsed="false">
      <c r="K34" s="93"/>
    </row>
    <row r="35" customFormat="false" ht="12.8" hidden="false" customHeight="false" outlineLevel="0" collapsed="false">
      <c r="K35" s="93"/>
    </row>
    <row r="36" customFormat="false" ht="12.8" hidden="false" customHeight="false" outlineLevel="0" collapsed="false">
      <c r="K36" s="93"/>
    </row>
    <row r="37" customFormat="false" ht="12.8" hidden="false" customHeight="false" outlineLevel="0" collapsed="false">
      <c r="K37" s="93"/>
    </row>
    <row r="38" customFormat="false" ht="12.8" hidden="false" customHeight="false" outlineLevel="0" collapsed="false">
      <c r="K38" s="93"/>
    </row>
    <row r="39" customFormat="false" ht="12.8" hidden="false" customHeight="false" outlineLevel="0" collapsed="false">
      <c r="K39" s="93"/>
    </row>
    <row r="40" customFormat="false" ht="12.8" hidden="false" customHeight="false" outlineLevel="0" collapsed="false">
      <c r="K40" s="93"/>
    </row>
    <row r="41" customFormat="false" ht="12.8" hidden="false" customHeight="false" outlineLevel="0" collapsed="false">
      <c r="K41" s="93"/>
    </row>
    <row r="42" customFormat="false" ht="12.8" hidden="false" customHeight="false" outlineLevel="0" collapsed="false">
      <c r="K42" s="93"/>
    </row>
    <row r="43" customFormat="false" ht="12.8" hidden="false" customHeight="false" outlineLevel="0" collapsed="false">
      <c r="K43" s="93"/>
    </row>
    <row r="44" customFormat="false" ht="12.8" hidden="false" customHeight="false" outlineLevel="0" collapsed="false">
      <c r="K44" s="93"/>
    </row>
    <row r="45" customFormat="false" ht="12.8" hidden="false" customHeight="false" outlineLevel="0" collapsed="false">
      <c r="K45" s="93"/>
    </row>
    <row r="46" customFormat="false" ht="12.8" hidden="false" customHeight="false" outlineLevel="0" collapsed="false">
      <c r="K46" s="93"/>
    </row>
    <row r="47" customFormat="false" ht="12.8" hidden="false" customHeight="false" outlineLevel="0" collapsed="false">
      <c r="K47" s="93"/>
    </row>
    <row r="48" customFormat="false" ht="12.8" hidden="false" customHeight="false" outlineLevel="0" collapsed="false">
      <c r="K48" s="93"/>
    </row>
    <row r="49" customFormat="false" ht="12.8" hidden="false" customHeight="false" outlineLevel="0" collapsed="false">
      <c r="K49" s="93"/>
    </row>
    <row r="50" customFormat="false" ht="12.8" hidden="false" customHeight="false" outlineLevel="0" collapsed="false">
      <c r="K50" s="93"/>
    </row>
    <row r="51" customFormat="false" ht="12.8" hidden="false" customHeight="false" outlineLevel="0" collapsed="false">
      <c r="K51" s="93"/>
    </row>
    <row r="52" customFormat="false" ht="12.8" hidden="false" customHeight="false" outlineLevel="0" collapsed="false">
      <c r="K52" s="93"/>
    </row>
    <row r="53" customFormat="false" ht="12.8" hidden="false" customHeight="false" outlineLevel="0" collapsed="false">
      <c r="K53" s="93"/>
    </row>
    <row r="54" customFormat="false" ht="12.8" hidden="false" customHeight="false" outlineLevel="0" collapsed="false">
      <c r="K54" s="93"/>
    </row>
    <row r="55" customFormat="false" ht="12.8" hidden="false" customHeight="false" outlineLevel="0" collapsed="false">
      <c r="K55" s="93"/>
    </row>
    <row r="56" customFormat="false" ht="12.8" hidden="false" customHeight="false" outlineLevel="0" collapsed="false">
      <c r="K56" s="93"/>
    </row>
    <row r="57" customFormat="false" ht="12.8" hidden="false" customHeight="false" outlineLevel="0" collapsed="false">
      <c r="K57" s="93"/>
    </row>
    <row r="58" customFormat="false" ht="12.8" hidden="false" customHeight="false" outlineLevel="0" collapsed="false">
      <c r="K58" s="93"/>
    </row>
    <row r="59" customFormat="false" ht="12.8" hidden="false" customHeight="false" outlineLevel="0" collapsed="false">
      <c r="K59" s="93"/>
    </row>
    <row r="60" customFormat="false" ht="12.8" hidden="false" customHeight="false" outlineLevel="0" collapsed="false">
      <c r="K60" s="93"/>
    </row>
    <row r="61" customFormat="false" ht="12.8" hidden="false" customHeight="false" outlineLevel="0" collapsed="false">
      <c r="K61" s="93"/>
    </row>
    <row r="62" customFormat="false" ht="12.8" hidden="false" customHeight="false" outlineLevel="0" collapsed="false">
      <c r="K62" s="93"/>
    </row>
    <row r="63" customFormat="false" ht="12.8" hidden="false" customHeight="false" outlineLevel="0" collapsed="false">
      <c r="K63" s="93"/>
    </row>
    <row r="64" customFormat="false" ht="12.8" hidden="false" customHeight="false" outlineLevel="0" collapsed="false">
      <c r="K64" s="93"/>
    </row>
    <row r="65" customFormat="false" ht="12.8" hidden="false" customHeight="false" outlineLevel="0" collapsed="false">
      <c r="K65" s="93"/>
    </row>
    <row r="66" customFormat="false" ht="12.8" hidden="false" customHeight="false" outlineLevel="0" collapsed="false">
      <c r="K66" s="93"/>
    </row>
    <row r="67" customFormat="false" ht="12.8" hidden="false" customHeight="false" outlineLevel="0" collapsed="false">
      <c r="K67" s="93"/>
    </row>
    <row r="68" customFormat="false" ht="12.8" hidden="false" customHeight="false" outlineLevel="0" collapsed="false">
      <c r="K68" s="93"/>
    </row>
    <row r="69" customFormat="false" ht="12.8" hidden="false" customHeight="false" outlineLevel="0" collapsed="false">
      <c r="K69" s="93"/>
    </row>
    <row r="70" customFormat="false" ht="12.8" hidden="false" customHeight="false" outlineLevel="0" collapsed="false">
      <c r="K70" s="93"/>
    </row>
    <row r="71" customFormat="false" ht="12.8" hidden="false" customHeight="false" outlineLevel="0" collapsed="false">
      <c r="K71" s="93"/>
    </row>
    <row r="72" customFormat="false" ht="12.8" hidden="false" customHeight="false" outlineLevel="0" collapsed="false">
      <c r="K72" s="93"/>
    </row>
    <row r="73" customFormat="false" ht="12.8" hidden="false" customHeight="false" outlineLevel="0" collapsed="false">
      <c r="K73" s="93"/>
    </row>
    <row r="74" customFormat="false" ht="12.8" hidden="false" customHeight="false" outlineLevel="0" collapsed="false">
      <c r="K74" s="93"/>
    </row>
    <row r="75" customFormat="false" ht="12.8" hidden="false" customHeight="false" outlineLevel="0" collapsed="false">
      <c r="K75" s="93"/>
    </row>
    <row r="76" customFormat="false" ht="12.8" hidden="false" customHeight="false" outlineLevel="0" collapsed="false">
      <c r="K76" s="93"/>
    </row>
    <row r="77" customFormat="false" ht="12.8" hidden="false" customHeight="false" outlineLevel="0" collapsed="false">
      <c r="K77" s="93"/>
    </row>
    <row r="78" customFormat="false" ht="12.8" hidden="false" customHeight="false" outlineLevel="0" collapsed="false">
      <c r="K78" s="93"/>
    </row>
    <row r="79" customFormat="false" ht="12.8" hidden="false" customHeight="false" outlineLevel="0" collapsed="false">
      <c r="K79" s="93"/>
    </row>
    <row r="80" customFormat="false" ht="12.8" hidden="false" customHeight="false" outlineLevel="0" collapsed="false">
      <c r="K80" s="93"/>
    </row>
    <row r="81" customFormat="false" ht="12.8" hidden="false" customHeight="false" outlineLevel="0" collapsed="false">
      <c r="K81" s="93"/>
    </row>
    <row r="82" customFormat="false" ht="12.8" hidden="false" customHeight="false" outlineLevel="0" collapsed="false">
      <c r="K82" s="93"/>
    </row>
    <row r="83" customFormat="false" ht="12.8" hidden="false" customHeight="false" outlineLevel="0" collapsed="false">
      <c r="K83" s="93"/>
    </row>
    <row r="84" customFormat="false" ht="12.8" hidden="false" customHeight="false" outlineLevel="0" collapsed="false">
      <c r="K84" s="93"/>
    </row>
    <row r="85" customFormat="false" ht="12.8" hidden="false" customHeight="false" outlineLevel="0" collapsed="false">
      <c r="K85" s="93"/>
    </row>
    <row r="86" customFormat="false" ht="12.8" hidden="false" customHeight="false" outlineLevel="0" collapsed="false">
      <c r="K86" s="93"/>
    </row>
    <row r="87" customFormat="false" ht="12.8" hidden="false" customHeight="false" outlineLevel="0" collapsed="false">
      <c r="K87" s="93"/>
    </row>
    <row r="88" customFormat="false" ht="12.8" hidden="false" customHeight="false" outlineLevel="0" collapsed="false">
      <c r="K88" s="93"/>
    </row>
    <row r="89" customFormat="false" ht="12.8" hidden="false" customHeight="false" outlineLevel="0" collapsed="false">
      <c r="K89" s="93"/>
    </row>
    <row r="90" customFormat="false" ht="12.8" hidden="false" customHeight="false" outlineLevel="0" collapsed="false">
      <c r="K90" s="93"/>
    </row>
    <row r="91" customFormat="false" ht="12.8" hidden="false" customHeight="false" outlineLevel="0" collapsed="false">
      <c r="K91" s="93"/>
    </row>
    <row r="92" customFormat="false" ht="12.8" hidden="false" customHeight="false" outlineLevel="0" collapsed="false">
      <c r="K92" s="93"/>
    </row>
    <row r="93" customFormat="false" ht="12.8" hidden="false" customHeight="false" outlineLevel="0" collapsed="false">
      <c r="K93" s="93"/>
    </row>
    <row r="94" customFormat="false" ht="12.8" hidden="false" customHeight="false" outlineLevel="0" collapsed="false">
      <c r="K94" s="93"/>
    </row>
    <row r="95" customFormat="false" ht="12.8" hidden="false" customHeight="false" outlineLevel="0" collapsed="false">
      <c r="K95" s="93"/>
    </row>
    <row r="96" customFormat="false" ht="12.8" hidden="false" customHeight="false" outlineLevel="0" collapsed="false">
      <c r="K96" s="93"/>
    </row>
    <row r="97" customFormat="false" ht="12.8" hidden="false" customHeight="false" outlineLevel="0" collapsed="false">
      <c r="K97" s="93"/>
    </row>
    <row r="98" customFormat="false" ht="12.8" hidden="false" customHeight="false" outlineLevel="0" collapsed="false">
      <c r="K98" s="93"/>
    </row>
    <row r="99" customFormat="false" ht="12.8" hidden="false" customHeight="false" outlineLevel="0" collapsed="false">
      <c r="K99" s="93"/>
    </row>
    <row r="100" customFormat="false" ht="12.8" hidden="false" customHeight="false" outlineLevel="0" collapsed="false">
      <c r="K100" s="93"/>
    </row>
    <row r="101" customFormat="false" ht="12.8" hidden="false" customHeight="false" outlineLevel="0" collapsed="false">
      <c r="K101" s="93"/>
    </row>
    <row r="102" customFormat="false" ht="12.8" hidden="false" customHeight="false" outlineLevel="0" collapsed="false">
      <c r="K102" s="93"/>
    </row>
    <row r="103" customFormat="false" ht="12.8" hidden="false" customHeight="false" outlineLevel="0" collapsed="false">
      <c r="K103" s="93"/>
    </row>
    <row r="104" customFormat="false" ht="12.8" hidden="false" customHeight="false" outlineLevel="0" collapsed="false">
      <c r="K104" s="93"/>
    </row>
    <row r="105" customFormat="false" ht="12.8" hidden="false" customHeight="false" outlineLevel="0" collapsed="false">
      <c r="K105" s="93"/>
    </row>
    <row r="106" customFormat="false" ht="12.8" hidden="false" customHeight="false" outlineLevel="0" collapsed="false">
      <c r="K106" s="93"/>
    </row>
    <row r="107" customFormat="false" ht="12.8" hidden="false" customHeight="false" outlineLevel="0" collapsed="false">
      <c r="K107" s="93"/>
    </row>
    <row r="108" customFormat="false" ht="12.8" hidden="false" customHeight="false" outlineLevel="0" collapsed="false">
      <c r="K108" s="93"/>
    </row>
    <row r="109" customFormat="false" ht="12.8" hidden="false" customHeight="false" outlineLevel="0" collapsed="false">
      <c r="K109" s="93"/>
    </row>
    <row r="110" customFormat="false" ht="12.8" hidden="false" customHeight="false" outlineLevel="0" collapsed="false">
      <c r="K110" s="93"/>
    </row>
    <row r="111" customFormat="false" ht="12.8" hidden="false" customHeight="false" outlineLevel="0" collapsed="false">
      <c r="K111" s="93"/>
    </row>
    <row r="112" customFormat="false" ht="12.8" hidden="false" customHeight="false" outlineLevel="0" collapsed="false">
      <c r="K112" s="93"/>
    </row>
    <row r="113" customFormat="false" ht="12.8" hidden="false" customHeight="false" outlineLevel="0" collapsed="false">
      <c r="K113" s="93"/>
    </row>
    <row r="114" customFormat="false" ht="12.8" hidden="false" customHeight="false" outlineLevel="0" collapsed="false">
      <c r="K114" s="93"/>
    </row>
    <row r="115" customFormat="false" ht="12.8" hidden="false" customHeight="false" outlineLevel="0" collapsed="false">
      <c r="K115" s="93"/>
    </row>
    <row r="116" customFormat="false" ht="12.8" hidden="false" customHeight="false" outlineLevel="0" collapsed="false">
      <c r="K116" s="93"/>
    </row>
    <row r="117" customFormat="false" ht="12.8" hidden="false" customHeight="false" outlineLevel="0" collapsed="false">
      <c r="K117" s="93"/>
    </row>
    <row r="118" customFormat="false" ht="12.8" hidden="false" customHeight="false" outlineLevel="0" collapsed="false">
      <c r="K118" s="93"/>
    </row>
    <row r="119" customFormat="false" ht="12.8" hidden="false" customHeight="false" outlineLevel="0" collapsed="false">
      <c r="K119" s="93"/>
    </row>
    <row r="120" customFormat="false" ht="12.8" hidden="false" customHeight="false" outlineLevel="0" collapsed="false">
      <c r="K120" s="93"/>
    </row>
    <row r="121" customFormat="false" ht="12.8" hidden="false" customHeight="false" outlineLevel="0" collapsed="false">
      <c r="K121" s="93"/>
    </row>
    <row r="122" customFormat="false" ht="12.8" hidden="false" customHeight="false" outlineLevel="0" collapsed="false">
      <c r="K122" s="93"/>
    </row>
    <row r="123" customFormat="false" ht="12.8" hidden="false" customHeight="false" outlineLevel="0" collapsed="false">
      <c r="K123" s="93"/>
    </row>
    <row r="124" customFormat="false" ht="12.8" hidden="false" customHeight="false" outlineLevel="0" collapsed="false">
      <c r="K124" s="93"/>
    </row>
    <row r="125" customFormat="false" ht="12.8" hidden="false" customHeight="false" outlineLevel="0" collapsed="false">
      <c r="K125" s="93"/>
    </row>
    <row r="126" customFormat="false" ht="12.8" hidden="false" customHeight="false" outlineLevel="0" collapsed="false">
      <c r="K126" s="93"/>
    </row>
    <row r="127" customFormat="false" ht="12.8" hidden="false" customHeight="false" outlineLevel="0" collapsed="false">
      <c r="K127" s="93"/>
    </row>
    <row r="128" customFormat="false" ht="12.8" hidden="false" customHeight="false" outlineLevel="0" collapsed="false">
      <c r="K128" s="93"/>
    </row>
    <row r="129" customFormat="false" ht="12.8" hidden="false" customHeight="false" outlineLevel="0" collapsed="false">
      <c r="K129" s="93"/>
    </row>
    <row r="130" customFormat="false" ht="12.8" hidden="false" customHeight="false" outlineLevel="0" collapsed="false">
      <c r="K130" s="93"/>
    </row>
    <row r="131" customFormat="false" ht="12.8" hidden="false" customHeight="false" outlineLevel="0" collapsed="false">
      <c r="K131" s="93"/>
    </row>
    <row r="132" customFormat="false" ht="12.8" hidden="false" customHeight="false" outlineLevel="0" collapsed="false">
      <c r="K132" s="93"/>
    </row>
    <row r="133" customFormat="false" ht="12.8" hidden="false" customHeight="false" outlineLevel="0" collapsed="false">
      <c r="K133" s="93"/>
    </row>
    <row r="134" customFormat="false" ht="12.8" hidden="false" customHeight="false" outlineLevel="0" collapsed="false">
      <c r="K134" s="93"/>
    </row>
    <row r="135" customFormat="false" ht="12.8" hidden="false" customHeight="false" outlineLevel="0" collapsed="false">
      <c r="K135" s="93"/>
    </row>
    <row r="136" customFormat="false" ht="12.8" hidden="false" customHeight="false" outlineLevel="0" collapsed="false">
      <c r="K136" s="93"/>
    </row>
    <row r="137" customFormat="false" ht="12.8" hidden="false" customHeight="false" outlineLevel="0" collapsed="false">
      <c r="K137" s="93"/>
    </row>
    <row r="138" customFormat="false" ht="12.8" hidden="false" customHeight="false" outlineLevel="0" collapsed="false">
      <c r="K138" s="93"/>
    </row>
    <row r="139" customFormat="false" ht="12.8" hidden="false" customHeight="false" outlineLevel="0" collapsed="false">
      <c r="K139" s="93"/>
    </row>
    <row r="140" customFormat="false" ht="12.8" hidden="false" customHeight="false" outlineLevel="0" collapsed="false">
      <c r="K140" s="93"/>
    </row>
    <row r="141" customFormat="false" ht="12.8" hidden="false" customHeight="false" outlineLevel="0" collapsed="false">
      <c r="K141" s="93"/>
    </row>
    <row r="142" customFormat="false" ht="12.8" hidden="false" customHeight="false" outlineLevel="0" collapsed="false">
      <c r="K142" s="93"/>
    </row>
    <row r="143" customFormat="false" ht="12.8" hidden="false" customHeight="false" outlineLevel="0" collapsed="false">
      <c r="K143" s="93"/>
    </row>
    <row r="144" customFormat="false" ht="12.8" hidden="false" customHeight="false" outlineLevel="0" collapsed="false">
      <c r="K144" s="93"/>
    </row>
    <row r="145" customFormat="false" ht="12.8" hidden="false" customHeight="false" outlineLevel="0" collapsed="false">
      <c r="K145" s="93"/>
    </row>
  </sheetData>
  <sheetProtection sheet="true" objects="true" scenarios="true" selectLockedCells="true"/>
  <mergeCells count="4">
    <mergeCell ref="D1:E1"/>
    <mergeCell ref="F1:G1"/>
    <mergeCell ref="D2:E2"/>
    <mergeCell ref="F3:G3"/>
  </mergeCells>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99999"/>
    <pageSetUpPr fitToPage="true"/>
  </sheetPr>
  <dimension ref="A1:AMJ18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5" ySplit="2" topLeftCell="F3" activePane="bottomRight" state="frozen"/>
      <selection pane="topLeft" activeCell="A1" activeCellId="0" sqref="A1"/>
      <selection pane="topRight" activeCell="F1" activeCellId="0" sqref="F1"/>
      <selection pane="bottomLeft" activeCell="A3" activeCellId="0" sqref="A3"/>
      <selection pane="bottomRight" activeCell="H4" activeCellId="0" sqref="H4"/>
    </sheetView>
  </sheetViews>
  <sheetFormatPr defaultColWidth="11.53515625" defaultRowHeight="12.8" zeroHeight="false" outlineLevelRow="0" outlineLevelCol="0"/>
  <cols>
    <col collapsed="false" customWidth="true" hidden="false" outlineLevel="0" max="1" min="1" style="17" width="5.01"/>
    <col collapsed="false" customWidth="true" hidden="false" outlineLevel="0" max="2" min="2" style="179" width="41.54"/>
    <col collapsed="false" customWidth="true" hidden="false" outlineLevel="0" max="3" min="3" style="17" width="4.37"/>
    <col collapsed="false" customWidth="true" hidden="true" outlineLevel="0" max="4" min="4" style="17" width="8.48"/>
    <col collapsed="false" customWidth="true" hidden="true" outlineLevel="0" max="5" min="5" style="17" width="9.13"/>
    <col collapsed="false" customWidth="true" hidden="false" outlineLevel="0" max="7" min="6" style="180" width="9.13"/>
    <col collapsed="false" customWidth="true" hidden="false" outlineLevel="0" max="8" min="8" style="180" width="9.52"/>
    <col collapsed="false" customWidth="true" hidden="false" outlineLevel="0" max="9" min="9" style="17" width="7.2"/>
    <col collapsed="false" customWidth="true" hidden="false" outlineLevel="0" max="10" min="10" style="181" width="7.69"/>
    <col collapsed="false" customWidth="true" hidden="false" outlineLevel="0" max="11" min="11" style="180" width="11.22"/>
    <col collapsed="false" customWidth="false" hidden="false" outlineLevel="0" max="1023" min="12" style="17" width="11.52"/>
  </cols>
  <sheetData>
    <row r="1" customFormat="false" ht="12.8" hidden="false" customHeight="false" outlineLevel="0" collapsed="false">
      <c r="A1" s="17" t="s">
        <v>331</v>
      </c>
      <c r="B1" s="179" t="s">
        <v>332</v>
      </c>
      <c r="C1" s="17" t="s">
        <v>333</v>
      </c>
      <c r="D1" s="205" t="s">
        <v>334</v>
      </c>
      <c r="E1" s="205"/>
      <c r="F1" s="182" t="s">
        <v>334</v>
      </c>
      <c r="G1" s="182"/>
      <c r="H1" s="180" t="s">
        <v>335</v>
      </c>
      <c r="I1" s="17" t="s">
        <v>336</v>
      </c>
      <c r="J1" s="181" t="s">
        <v>206</v>
      </c>
      <c r="K1" s="180" t="s">
        <v>337</v>
      </c>
    </row>
    <row r="2" s="183" customFormat="true" ht="12.8" hidden="false" customHeight="false" outlineLevel="0" collapsed="false">
      <c r="B2" s="184"/>
      <c r="D2" s="206" t="s">
        <v>338</v>
      </c>
      <c r="E2" s="206"/>
      <c r="F2" s="186" t="s">
        <v>339</v>
      </c>
      <c r="G2" s="187" t="s">
        <v>340</v>
      </c>
      <c r="H2" s="188"/>
      <c r="J2" s="189" t="s">
        <v>341</v>
      </c>
      <c r="K2" s="190"/>
      <c r="AMJ2" s="0"/>
    </row>
    <row r="3" s="201" customFormat="true" ht="12.8" hidden="false" customHeight="false" outlineLevel="0" collapsed="false">
      <c r="A3" s="201" t="n">
        <v>8</v>
      </c>
      <c r="B3" s="202" t="s">
        <v>588</v>
      </c>
      <c r="D3" s="193" t="s">
        <v>404</v>
      </c>
      <c r="E3" s="193" t="s">
        <v>404</v>
      </c>
      <c r="F3" s="194" t="str">
        <f aca="false">"mise à jour de "&amp;Récapitulatif!$D$2</f>
        <v>mise à jour de 2022</v>
      </c>
      <c r="G3" s="194" t="n">
        <f aca="false">Récapitulatif!$D$2</f>
        <v>2022</v>
      </c>
      <c r="H3" s="195" t="s">
        <v>344</v>
      </c>
      <c r="J3" s="203"/>
      <c r="K3" s="204"/>
      <c r="AMJ3" s="0"/>
    </row>
    <row r="4" customFormat="false" ht="12.8" hidden="false" customHeight="false" outlineLevel="0" collapsed="false">
      <c r="B4" s="179" t="s">
        <v>589</v>
      </c>
      <c r="C4" s="17" t="s">
        <v>346</v>
      </c>
      <c r="D4" s="180" t="n">
        <v>2.08333333333333</v>
      </c>
      <c r="E4" s="180" t="n">
        <v>4.16666666666667</v>
      </c>
      <c r="F4" s="180" t="n">
        <f aca="false">IF(D4&gt;0,D4*Récapitulatif!$E$2/Récapitulatif!$E$1,"")</f>
        <v>2.56451612903225</v>
      </c>
      <c r="G4" s="180" t="n">
        <f aca="false">IF(E4&gt;0,E4*Récapitulatif!$E$2/Récapitulatif!$E$1,"")</f>
        <v>5.12903225806452</v>
      </c>
      <c r="H4" s="197"/>
      <c r="I4" s="7"/>
      <c r="J4" s="198"/>
      <c r="K4" s="93" t="str">
        <f aca="false">IF(I4&gt;0,I4*H4*(1-J4),"")</f>
        <v/>
      </c>
    </row>
    <row r="5" customFormat="false" ht="12.8" hidden="false" customHeight="false" outlineLevel="0" collapsed="false">
      <c r="B5" s="179" t="s">
        <v>590</v>
      </c>
      <c r="C5" s="17" t="s">
        <v>366</v>
      </c>
      <c r="D5" s="180" t="n">
        <v>75</v>
      </c>
      <c r="E5" s="180" t="n">
        <v>150</v>
      </c>
      <c r="F5" s="180" t="n">
        <f aca="false">IF(D5&gt;0,D5*Récapitulatif!$E$2/Récapitulatif!$E$1,"")</f>
        <v>92.3225806451613</v>
      </c>
      <c r="G5" s="180" t="n">
        <f aca="false">IF(E5&gt;0,E5*Récapitulatif!$E$2/Récapitulatif!$E$1,"")</f>
        <v>184.645161290323</v>
      </c>
      <c r="H5" s="197"/>
      <c r="I5" s="7"/>
      <c r="J5" s="198"/>
      <c r="K5" s="93" t="str">
        <f aca="false">IF(I5&gt;0,I5*H5*(1-J5),"")</f>
        <v/>
      </c>
    </row>
    <row r="6" customFormat="false" ht="12.8" hidden="false" customHeight="false" outlineLevel="0" collapsed="false">
      <c r="B6" s="179" t="s">
        <v>591</v>
      </c>
      <c r="D6" s="180" t="n">
        <v>150</v>
      </c>
      <c r="E6" s="180" t="n">
        <v>300</v>
      </c>
      <c r="F6" s="180" t="n">
        <f aca="false">IF(D6&gt;0,D6*Récapitulatif!$E$2/Récapitulatif!$E$1,"")</f>
        <v>184.645161290323</v>
      </c>
      <c r="G6" s="180" t="n">
        <f aca="false">IF(E6&gt;0,E6*Récapitulatif!$E$2/Récapitulatif!$E$1,"")</f>
        <v>369.290322580645</v>
      </c>
      <c r="H6" s="197"/>
      <c r="I6" s="7"/>
      <c r="J6" s="198"/>
      <c r="K6" s="93" t="str">
        <f aca="false">IF(I6&gt;0,I6*H6*(1-J6),"")</f>
        <v/>
      </c>
    </row>
    <row r="7" customFormat="false" ht="12.8" hidden="false" customHeight="false" outlineLevel="0" collapsed="false">
      <c r="B7" s="179" t="s">
        <v>592</v>
      </c>
      <c r="C7" s="17" t="s">
        <v>346</v>
      </c>
      <c r="D7" s="180" t="n">
        <v>0.708333333333333</v>
      </c>
      <c r="E7" s="180"/>
      <c r="F7" s="180" t="n">
        <f aca="false">IF(D7&gt;0,D7*Récapitulatif!$E$2/Récapitulatif!$E$1,"")</f>
        <v>0.871935483870967</v>
      </c>
      <c r="G7" s="180" t="str">
        <f aca="false">IF(E7&gt;0,E7*Récapitulatif!$E$2/Récapitulatif!$E$1,"")</f>
        <v/>
      </c>
      <c r="H7" s="197"/>
      <c r="I7" s="7"/>
      <c r="J7" s="198"/>
      <c r="K7" s="93" t="str">
        <f aca="false">IF(I7&gt;0,I7*H7*(1-J7),"")</f>
        <v/>
      </c>
    </row>
    <row r="8" customFormat="false" ht="12.8" hidden="false" customHeight="false" outlineLevel="0" collapsed="false">
      <c r="B8" s="179" t="s">
        <v>593</v>
      </c>
      <c r="C8" s="17" t="s">
        <v>346</v>
      </c>
      <c r="D8" s="180" t="n">
        <v>5.16666666666667</v>
      </c>
      <c r="E8" s="180"/>
      <c r="F8" s="180" t="n">
        <f aca="false">IF(D8&gt;0,D8*Récapitulatif!$E$2/Récapitulatif!$E$1,"")</f>
        <v>6.36</v>
      </c>
      <c r="G8" s="180" t="str">
        <f aca="false">IF(E8&gt;0,E8*Récapitulatif!$E$2/Récapitulatif!$E$1,"")</f>
        <v/>
      </c>
      <c r="H8" s="197"/>
      <c r="I8" s="7"/>
      <c r="J8" s="198"/>
      <c r="K8" s="93" t="str">
        <f aca="false">IF(I8&gt;0,I8*H8*(1-J8),"")</f>
        <v/>
      </c>
    </row>
    <row r="9" customFormat="false" ht="12.8" hidden="false" customHeight="false" outlineLevel="0" collapsed="false">
      <c r="B9" s="179" t="s">
        <v>594</v>
      </c>
      <c r="C9" s="17" t="s">
        <v>346</v>
      </c>
      <c r="D9" s="180" t="n">
        <v>12.8229166666667</v>
      </c>
      <c r="E9" s="180"/>
      <c r="F9" s="180" t="n">
        <f aca="false">IF(D9&gt;0,D9*Récapitulatif!$E$2/Récapitulatif!$E$1,"")</f>
        <v>15.7845967741936</v>
      </c>
      <c r="G9" s="180" t="str">
        <f aca="false">IF(E9&gt;0,E9*Récapitulatif!$E$2/Récapitulatif!$E$1,"")</f>
        <v/>
      </c>
      <c r="H9" s="197"/>
      <c r="I9" s="7"/>
      <c r="J9" s="198"/>
      <c r="K9" s="93" t="str">
        <f aca="false">IF(I9&gt;0,I9*H9*(1-J9),"")</f>
        <v/>
      </c>
    </row>
    <row r="10" customFormat="false" ht="12.8" hidden="false" customHeight="false" outlineLevel="0" collapsed="false">
      <c r="B10" s="179" t="s">
        <v>595</v>
      </c>
      <c r="C10" s="17" t="s">
        <v>346</v>
      </c>
      <c r="D10" s="180" t="n">
        <v>16.03125</v>
      </c>
      <c r="E10" s="180"/>
      <c r="F10" s="180" t="n">
        <f aca="false">IF(D10&gt;0,D10*Récapitulatif!$E$2/Récapitulatif!$E$1,"")</f>
        <v>19.7339516129032</v>
      </c>
      <c r="G10" s="180" t="str">
        <f aca="false">IF(E10&gt;0,E10*Récapitulatif!$E$2/Récapitulatif!$E$1,"")</f>
        <v/>
      </c>
      <c r="H10" s="197"/>
      <c r="I10" s="7"/>
      <c r="J10" s="198"/>
      <c r="K10" s="93" t="str">
        <f aca="false">IF(I10&gt;0,I10*H10*(1-J10),"")</f>
        <v/>
      </c>
    </row>
    <row r="11" customFormat="false" ht="12.8" hidden="false" customHeight="false" outlineLevel="0" collapsed="false">
      <c r="B11" s="179" t="s">
        <v>596</v>
      </c>
      <c r="C11" s="17" t="s">
        <v>346</v>
      </c>
      <c r="D11" s="180" t="n">
        <v>1.42708333333333</v>
      </c>
      <c r="E11" s="180"/>
      <c r="F11" s="180" t="n">
        <f aca="false">IF(D11&gt;0,D11*Récapitulatif!$E$2/Récapitulatif!$E$1,"")</f>
        <v>1.75669354838709</v>
      </c>
      <c r="G11" s="180" t="str">
        <f aca="false">IF(E11&gt;0,E11*Récapitulatif!$E$2/Récapitulatif!$E$1,"")</f>
        <v/>
      </c>
      <c r="H11" s="197"/>
      <c r="I11" s="7"/>
      <c r="J11" s="198"/>
      <c r="K11" s="93" t="str">
        <f aca="false">IF(I11&gt;0,I11*H11*(1-J11),"")</f>
        <v/>
      </c>
    </row>
    <row r="12" customFormat="false" ht="12.8" hidden="false" customHeight="false" outlineLevel="0" collapsed="false">
      <c r="B12" s="179" t="s">
        <v>597</v>
      </c>
      <c r="C12" s="17" t="s">
        <v>346</v>
      </c>
      <c r="D12" s="180" t="n">
        <v>3.20833333333333</v>
      </c>
      <c r="E12" s="180"/>
      <c r="F12" s="180" t="n">
        <f aca="false">IF(D12&gt;0,D12*Récapitulatif!$E$2/Récapitulatif!$E$1,"")</f>
        <v>3.94935483870967</v>
      </c>
      <c r="G12" s="180" t="str">
        <f aca="false">IF(E12&gt;0,E12*Récapitulatif!$E$2/Récapitulatif!$E$1,"")</f>
        <v/>
      </c>
      <c r="H12" s="197"/>
      <c r="I12" s="7"/>
      <c r="J12" s="198"/>
      <c r="K12" s="93" t="str">
        <f aca="false">IF(I12&gt;0,I12*H12*(1-J12),"")</f>
        <v/>
      </c>
    </row>
    <row r="13" customFormat="false" ht="12.8" hidden="false" customHeight="false" outlineLevel="0" collapsed="false">
      <c r="B13" s="179" t="s">
        <v>598</v>
      </c>
      <c r="C13" s="17" t="s">
        <v>346</v>
      </c>
      <c r="D13" s="180" t="n">
        <v>5.16666666666667</v>
      </c>
      <c r="E13" s="180"/>
      <c r="F13" s="180" t="n">
        <f aca="false">IF(D13&gt;0,D13*Récapitulatif!$E$2/Récapitulatif!$E$1,"")</f>
        <v>6.36</v>
      </c>
      <c r="G13" s="180" t="str">
        <f aca="false">IF(E13&gt;0,E13*Récapitulatif!$E$2/Récapitulatif!$E$1,"")</f>
        <v/>
      </c>
      <c r="H13" s="197"/>
      <c r="I13" s="7"/>
      <c r="J13" s="198"/>
      <c r="K13" s="93" t="str">
        <f aca="false">IF(I13&gt;0,I13*H13*(1-J13),"")</f>
        <v/>
      </c>
    </row>
    <row r="14" customFormat="false" ht="12.8" hidden="false" customHeight="false" outlineLevel="0" collapsed="false">
      <c r="B14" s="179" t="s">
        <v>599</v>
      </c>
      <c r="C14" s="17" t="s">
        <v>346</v>
      </c>
      <c r="D14" s="180" t="n">
        <v>8.02083333333333</v>
      </c>
      <c r="E14" s="180"/>
      <c r="F14" s="180" t="n">
        <f aca="false">IF(D14&gt;0,D14*Récapitulatif!$E$2/Récapitulatif!$E$1,"")</f>
        <v>9.87338709677419</v>
      </c>
      <c r="G14" s="180" t="str">
        <f aca="false">IF(E14&gt;0,E14*Récapitulatif!$E$2/Récapitulatif!$E$1,"")</f>
        <v/>
      </c>
      <c r="H14" s="197"/>
      <c r="I14" s="7"/>
      <c r="J14" s="198"/>
      <c r="K14" s="93" t="str">
        <f aca="false">IF(I14&gt;0,I14*H14*(1-J14),"")</f>
        <v/>
      </c>
    </row>
    <row r="15" customFormat="false" ht="12.8" hidden="false" customHeight="false" outlineLevel="0" collapsed="false">
      <c r="B15" s="179" t="s">
        <v>600</v>
      </c>
      <c r="C15" s="17" t="s">
        <v>346</v>
      </c>
      <c r="D15" s="180" t="n">
        <v>3.20833333333333</v>
      </c>
      <c r="E15" s="180"/>
      <c r="F15" s="180" t="n">
        <f aca="false">IF(D15&gt;0,D15*Récapitulatif!$E$2/Récapitulatif!$E$1,"")</f>
        <v>3.94935483870967</v>
      </c>
      <c r="G15" s="180" t="str">
        <f aca="false">IF(E15&gt;0,E15*Récapitulatif!$E$2/Récapitulatif!$E$1,"")</f>
        <v/>
      </c>
      <c r="H15" s="197"/>
      <c r="I15" s="7"/>
      <c r="J15" s="198"/>
      <c r="K15" s="93" t="str">
        <f aca="false">IF(I15&gt;0,I15*H15*(1-J15),"")</f>
        <v/>
      </c>
    </row>
    <row r="16" customFormat="false" ht="12.8" hidden="false" customHeight="false" outlineLevel="0" collapsed="false">
      <c r="B16" s="179" t="s">
        <v>601</v>
      </c>
      <c r="C16" s="17" t="s">
        <v>346</v>
      </c>
      <c r="D16" s="180" t="n">
        <v>8.02083333333333</v>
      </c>
      <c r="E16" s="180"/>
      <c r="F16" s="180" t="n">
        <f aca="false">IF(D16&gt;0,D16*Récapitulatif!$E$2/Récapitulatif!$E$1,"")</f>
        <v>9.87338709677419</v>
      </c>
      <c r="G16" s="180" t="str">
        <f aca="false">IF(E16&gt;0,E16*Récapitulatif!$E$2/Récapitulatif!$E$1,"")</f>
        <v/>
      </c>
      <c r="H16" s="197"/>
      <c r="I16" s="7"/>
      <c r="J16" s="198"/>
      <c r="K16" s="93" t="str">
        <f aca="false">IF(I16&gt;0,I16*H16*(1-J16),"")</f>
        <v/>
      </c>
    </row>
    <row r="17" customFormat="false" ht="12.8" hidden="false" customHeight="false" outlineLevel="0" collapsed="false">
      <c r="B17" s="179" t="s">
        <v>602</v>
      </c>
      <c r="C17" s="17" t="s">
        <v>346</v>
      </c>
      <c r="D17" s="180" t="n">
        <v>1.42708333333333</v>
      </c>
      <c r="E17" s="180"/>
      <c r="F17" s="180" t="n">
        <f aca="false">IF(D17&gt;0,D17*Récapitulatif!$E$2/Récapitulatif!$E$1,"")</f>
        <v>1.75669354838709</v>
      </c>
      <c r="G17" s="180" t="str">
        <f aca="false">IF(E17&gt;0,E17*Récapitulatif!$E$2/Récapitulatif!$E$1,"")</f>
        <v/>
      </c>
      <c r="H17" s="197"/>
      <c r="I17" s="7"/>
      <c r="J17" s="198"/>
      <c r="K17" s="93" t="str">
        <f aca="false">IF(I17&gt;0,I17*H17*(1-J17),"")</f>
        <v/>
      </c>
    </row>
    <row r="18" customFormat="false" ht="12.8" hidden="false" customHeight="false" outlineLevel="0" collapsed="false">
      <c r="B18" s="179" t="s">
        <v>603</v>
      </c>
      <c r="C18" s="17" t="s">
        <v>346</v>
      </c>
      <c r="D18" s="180" t="n">
        <v>1.78125</v>
      </c>
      <c r="E18" s="180"/>
      <c r="F18" s="180" t="n">
        <f aca="false">IF(D18&gt;0,D18*Récapitulatif!$E$2/Récapitulatif!$E$1,"")</f>
        <v>2.19266129032258</v>
      </c>
      <c r="G18" s="180" t="str">
        <f aca="false">IF(E18&gt;0,E18*Récapitulatif!$E$2/Récapitulatif!$E$1,"")</f>
        <v/>
      </c>
      <c r="H18" s="197"/>
      <c r="I18" s="7"/>
      <c r="J18" s="198"/>
      <c r="K18" s="93" t="str">
        <f aca="false">IF(I18&gt;0,I18*H18*(1-J18),"")</f>
        <v/>
      </c>
    </row>
    <row r="19" customFormat="false" ht="12.8" hidden="false" customHeight="false" outlineLevel="0" collapsed="false">
      <c r="B19" s="179" t="s">
        <v>604</v>
      </c>
      <c r="C19" s="17" t="s">
        <v>346</v>
      </c>
      <c r="D19" s="180" t="n">
        <v>1.60416666666667</v>
      </c>
      <c r="E19" s="180"/>
      <c r="F19" s="180" t="n">
        <f aca="false">IF(D19&gt;0,D19*Récapitulatif!$E$2/Récapitulatif!$E$1,"")</f>
        <v>1.97467741935484</v>
      </c>
      <c r="G19" s="180" t="str">
        <f aca="false">IF(E19&gt;0,E19*Récapitulatif!$E$2/Récapitulatif!$E$1,"")</f>
        <v/>
      </c>
      <c r="H19" s="197"/>
      <c r="I19" s="7"/>
      <c r="J19" s="198"/>
      <c r="K19" s="93" t="str">
        <f aca="false">IF(I19&gt;0,I19*H19*(1-J19),"")</f>
        <v/>
      </c>
    </row>
    <row r="20" customFormat="false" ht="12.8" hidden="false" customHeight="false" outlineLevel="0" collapsed="false">
      <c r="B20" s="179" t="s">
        <v>605</v>
      </c>
      <c r="C20" s="17" t="s">
        <v>346</v>
      </c>
      <c r="D20" s="180" t="n">
        <v>2.3125</v>
      </c>
      <c r="E20" s="180"/>
      <c r="F20" s="180" t="n">
        <f aca="false">IF(D20&gt;0,D20*Récapitulatif!$E$2/Récapitulatif!$E$1,"")</f>
        <v>2.84661290322581</v>
      </c>
      <c r="G20" s="180" t="str">
        <f aca="false">IF(E20&gt;0,E20*Récapitulatif!$E$2/Récapitulatif!$E$1,"")</f>
        <v/>
      </c>
      <c r="H20" s="197"/>
      <c r="I20" s="7"/>
      <c r="J20" s="198"/>
      <c r="K20" s="93" t="str">
        <f aca="false">IF(I20&gt;0,I20*H20*(1-J20),"")</f>
        <v/>
      </c>
    </row>
    <row r="21" customFormat="false" ht="12.8" hidden="false" customHeight="false" outlineLevel="0" collapsed="false">
      <c r="B21" s="179" t="s">
        <v>606</v>
      </c>
      <c r="C21" s="17" t="s">
        <v>346</v>
      </c>
      <c r="D21" s="180" t="n">
        <v>1.78125</v>
      </c>
      <c r="E21" s="180"/>
      <c r="F21" s="180" t="n">
        <f aca="false">IF(D21&gt;0,D21*Récapitulatif!$E$2/Récapitulatif!$E$1,"")</f>
        <v>2.19266129032258</v>
      </c>
      <c r="G21" s="180" t="str">
        <f aca="false">IF(E21&gt;0,E21*Récapitulatif!$E$2/Récapitulatif!$E$1,"")</f>
        <v/>
      </c>
      <c r="H21" s="197"/>
      <c r="I21" s="7"/>
      <c r="J21" s="198"/>
      <c r="K21" s="93" t="str">
        <f aca="false">IF(I21&gt;0,I21*H21*(1-J21),"")</f>
        <v/>
      </c>
    </row>
    <row r="22" customFormat="false" ht="12.8" hidden="false" customHeight="false" outlineLevel="0" collapsed="false">
      <c r="B22" s="179" t="s">
        <v>607</v>
      </c>
      <c r="C22" s="17" t="s">
        <v>346</v>
      </c>
      <c r="D22" s="180" t="n">
        <v>2.67708333333333</v>
      </c>
      <c r="E22" s="180"/>
      <c r="F22" s="180" t="n">
        <f aca="false">IF(D22&gt;0,D22*Récapitulatif!$E$2/Récapitulatif!$E$1,"")</f>
        <v>3.29540322580645</v>
      </c>
      <c r="G22" s="180" t="str">
        <f aca="false">IF(E22&gt;0,E22*Récapitulatif!$E$2/Récapitulatif!$E$1,"")</f>
        <v/>
      </c>
      <c r="H22" s="197"/>
      <c r="I22" s="7"/>
      <c r="J22" s="198"/>
      <c r="K22" s="93" t="str">
        <f aca="false">IF(I22&gt;0,I22*H22*(1-J22),"")</f>
        <v/>
      </c>
    </row>
    <row r="23" customFormat="false" ht="12.8" hidden="false" customHeight="false" outlineLevel="0" collapsed="false">
      <c r="B23" s="179" t="s">
        <v>608</v>
      </c>
      <c r="C23" s="17" t="s">
        <v>366</v>
      </c>
      <c r="D23" s="180" t="n">
        <v>1.42708333333333</v>
      </c>
      <c r="E23" s="180"/>
      <c r="F23" s="180" t="n">
        <f aca="false">IF(D23&gt;0,D23*Récapitulatif!$E$2/Récapitulatif!$E$1,"")</f>
        <v>1.75669354838709</v>
      </c>
      <c r="G23" s="180" t="str">
        <f aca="false">IF(E23&gt;0,E23*Récapitulatif!$E$2/Récapitulatif!$E$1,"")</f>
        <v/>
      </c>
      <c r="H23" s="197"/>
      <c r="I23" s="7"/>
      <c r="J23" s="198"/>
      <c r="K23" s="93" t="str">
        <f aca="false">IF(I23&gt;0,I23*H23*(1-J23),"")</f>
        <v/>
      </c>
    </row>
    <row r="24" customFormat="false" ht="12.8" hidden="false" customHeight="false" outlineLevel="0" collapsed="false">
      <c r="B24" s="179" t="s">
        <v>609</v>
      </c>
      <c r="C24" s="17" t="s">
        <v>366</v>
      </c>
      <c r="D24" s="180" t="n">
        <v>3.91666666666667</v>
      </c>
      <c r="E24" s="180"/>
      <c r="F24" s="180" t="n">
        <f aca="false">IF(D24&gt;0,D24*Récapitulatif!$E$2/Récapitulatif!$E$1,"")</f>
        <v>4.82129032258065</v>
      </c>
      <c r="G24" s="180" t="str">
        <f aca="false">IF(E24&gt;0,E24*Récapitulatif!$E$2/Récapitulatif!$E$1,"")</f>
        <v/>
      </c>
      <c r="H24" s="197"/>
      <c r="I24" s="7"/>
      <c r="J24" s="198"/>
      <c r="K24" s="93" t="str">
        <f aca="false">IF(I24&gt;0,I24*H24*(1-J24),"")</f>
        <v/>
      </c>
    </row>
    <row r="25" customFormat="false" ht="12.8" hidden="false" customHeight="false" outlineLevel="0" collapsed="false">
      <c r="B25" s="179" t="s">
        <v>610</v>
      </c>
      <c r="C25" s="17" t="s">
        <v>346</v>
      </c>
      <c r="D25" s="180" t="n">
        <v>12.8229166666667</v>
      </c>
      <c r="E25" s="180"/>
      <c r="F25" s="180" t="n">
        <f aca="false">IF(D25&gt;0,D25*Récapitulatif!$E$2/Récapitulatif!$E$1,"")</f>
        <v>15.7845967741936</v>
      </c>
      <c r="G25" s="180" t="str">
        <f aca="false">IF(E25&gt;0,E25*Récapitulatif!$E$2/Récapitulatif!$E$1,"")</f>
        <v/>
      </c>
      <c r="H25" s="197"/>
      <c r="I25" s="7"/>
      <c r="J25" s="198"/>
      <c r="K25" s="93" t="str">
        <f aca="false">IF(I25&gt;0,I25*H25*(1-J25),"")</f>
        <v/>
      </c>
    </row>
    <row r="26" customFormat="false" ht="12.8" hidden="false" customHeight="false" outlineLevel="0" collapsed="false">
      <c r="B26" s="179" t="s">
        <v>611</v>
      </c>
      <c r="C26" s="17" t="s">
        <v>346</v>
      </c>
      <c r="D26" s="180" t="n">
        <v>6.41666666666667</v>
      </c>
      <c r="E26" s="180"/>
      <c r="F26" s="180" t="n">
        <f aca="false">IF(D26&gt;0,D26*Récapitulatif!$E$2/Récapitulatif!$E$1,"")</f>
        <v>7.89870967741936</v>
      </c>
      <c r="G26" s="180" t="str">
        <f aca="false">IF(E26&gt;0,E26*Récapitulatif!$E$2/Récapitulatif!$E$1,"")</f>
        <v/>
      </c>
      <c r="H26" s="197"/>
      <c r="I26" s="7"/>
      <c r="J26" s="198"/>
      <c r="K26" s="93" t="str">
        <f aca="false">IF(I26&gt;0,I26*H26*(1-J26),"")</f>
        <v/>
      </c>
    </row>
    <row r="27" customFormat="false" ht="12.8" hidden="false" customHeight="false" outlineLevel="0" collapsed="false">
      <c r="B27" s="179" t="s">
        <v>612</v>
      </c>
      <c r="C27" s="17" t="s">
        <v>366</v>
      </c>
      <c r="D27" s="180" t="n">
        <v>4.8125</v>
      </c>
      <c r="E27" s="180"/>
      <c r="F27" s="180" t="n">
        <f aca="false">IF(D27&gt;0,D27*Récapitulatif!$E$2/Récapitulatif!$E$1,"")</f>
        <v>5.92403225806452</v>
      </c>
      <c r="G27" s="180" t="str">
        <f aca="false">IF(E27&gt;0,E27*Récapitulatif!$E$2/Récapitulatif!$E$1,"")</f>
        <v/>
      </c>
      <c r="H27" s="197"/>
      <c r="I27" s="7"/>
      <c r="J27" s="198"/>
      <c r="K27" s="93" t="str">
        <f aca="false">IF(I27&gt;0,I27*H27*(1-J27),"")</f>
        <v/>
      </c>
    </row>
    <row r="28" customFormat="false" ht="12.8" hidden="false" customHeight="false" outlineLevel="0" collapsed="false">
      <c r="B28" s="179" t="s">
        <v>613</v>
      </c>
      <c r="C28" s="17" t="s">
        <v>366</v>
      </c>
      <c r="D28" s="180" t="n">
        <v>3.38541666666667</v>
      </c>
      <c r="E28" s="180"/>
      <c r="F28" s="180" t="n">
        <f aca="false">IF(D28&gt;0,D28*Récapitulatif!$E$2/Récapitulatif!$E$1,"")</f>
        <v>4.16733870967742</v>
      </c>
      <c r="G28" s="180" t="str">
        <f aca="false">IF(E28&gt;0,E28*Récapitulatif!$E$2/Récapitulatif!$E$1,"")</f>
        <v/>
      </c>
      <c r="H28" s="197"/>
      <c r="I28" s="7"/>
      <c r="J28" s="198"/>
      <c r="K28" s="93" t="str">
        <f aca="false">IF(I28&gt;0,I28*H28*(1-J28),"")</f>
        <v/>
      </c>
    </row>
    <row r="29" customFormat="false" ht="12.8" hidden="false" customHeight="false" outlineLevel="0" collapsed="false">
      <c r="B29" s="179" t="s">
        <v>614</v>
      </c>
      <c r="C29" s="17" t="s">
        <v>366</v>
      </c>
      <c r="D29" s="180" t="n">
        <v>6.59375</v>
      </c>
      <c r="E29" s="180"/>
      <c r="F29" s="180" t="n">
        <f aca="false">IF(D29&gt;0,D29*Récapitulatif!$E$2/Récapitulatif!$E$1,"")</f>
        <v>8.1166935483871</v>
      </c>
      <c r="G29" s="180" t="str">
        <f aca="false">IF(E29&gt;0,E29*Récapitulatif!$E$2/Récapitulatif!$E$1,"")</f>
        <v/>
      </c>
      <c r="H29" s="197"/>
      <c r="I29" s="7"/>
      <c r="J29" s="198"/>
      <c r="K29" s="93" t="str">
        <f aca="false">IF(I29&gt;0,I29*H29*(1-J29),"")</f>
        <v/>
      </c>
    </row>
    <row r="30" customFormat="false" ht="12.8" hidden="false" customHeight="false" outlineLevel="0" collapsed="false">
      <c r="B30" s="179" t="s">
        <v>615</v>
      </c>
      <c r="C30" s="17" t="s">
        <v>366</v>
      </c>
      <c r="D30" s="180" t="n">
        <v>16.03125</v>
      </c>
      <c r="E30" s="180"/>
      <c r="F30" s="180" t="n">
        <f aca="false">IF(D30&gt;0,D30*Récapitulatif!$E$2/Récapitulatif!$E$1,"")</f>
        <v>19.7339516129032</v>
      </c>
      <c r="G30" s="180" t="str">
        <f aca="false">IF(E30&gt;0,E30*Récapitulatif!$E$2/Récapitulatif!$E$1,"")</f>
        <v/>
      </c>
      <c r="H30" s="197"/>
      <c r="I30" s="7"/>
      <c r="J30" s="198"/>
      <c r="K30" s="93" t="str">
        <f aca="false">IF(I30&gt;0,I30*H30*(1-J30),"")</f>
        <v/>
      </c>
    </row>
    <row r="31" customFormat="false" ht="12.8" hidden="false" customHeight="false" outlineLevel="0" collapsed="false">
      <c r="B31" s="179" t="s">
        <v>616</v>
      </c>
      <c r="C31" s="17" t="s">
        <v>366</v>
      </c>
      <c r="D31" s="180" t="n">
        <v>57</v>
      </c>
      <c r="E31" s="180"/>
      <c r="F31" s="180" t="n">
        <f aca="false">IF(D31&gt;0,D31*Récapitulatif!$E$2/Récapitulatif!$E$1,"")</f>
        <v>70.1651612903226</v>
      </c>
      <c r="G31" s="180" t="str">
        <f aca="false">IF(E31&gt;0,E31*Récapitulatif!$E$2/Récapitulatif!$E$1,"")</f>
        <v/>
      </c>
      <c r="H31" s="197"/>
      <c r="I31" s="7"/>
      <c r="J31" s="198"/>
      <c r="K31" s="93" t="str">
        <f aca="false">IF(I31&gt;0,I31*H31*(1-J31),"")</f>
        <v/>
      </c>
    </row>
    <row r="32" customFormat="false" ht="12.8" hidden="false" customHeight="false" outlineLevel="0" collapsed="false">
      <c r="B32" s="179" t="s">
        <v>617</v>
      </c>
      <c r="C32" s="17" t="s">
        <v>366</v>
      </c>
      <c r="D32" s="180" t="n">
        <v>31.7083333333333</v>
      </c>
      <c r="E32" s="180"/>
      <c r="F32" s="180" t="n">
        <f aca="false">IF(D32&gt;0,D32*Récapitulatif!$E$2/Récapitulatif!$E$1,"")</f>
        <v>39.0319354838709</v>
      </c>
      <c r="G32" s="180" t="str">
        <f aca="false">IF(E32&gt;0,E32*Récapitulatif!$E$2/Récapitulatif!$E$1,"")</f>
        <v/>
      </c>
      <c r="H32" s="197"/>
      <c r="I32" s="7"/>
      <c r="J32" s="198"/>
      <c r="K32" s="93" t="str">
        <f aca="false">IF(I32&gt;0,I32*H32*(1-J32),"")</f>
        <v/>
      </c>
    </row>
    <row r="33" customFormat="false" ht="12.8" hidden="false" customHeight="false" outlineLevel="0" collapsed="false">
      <c r="B33" s="179" t="s">
        <v>618</v>
      </c>
      <c r="C33" s="17" t="s">
        <v>366</v>
      </c>
      <c r="D33" s="180" t="n">
        <v>28.5</v>
      </c>
      <c r="E33" s="180"/>
      <c r="F33" s="180" t="n">
        <f aca="false">IF(D33&gt;0,D33*Récapitulatif!$E$2/Récapitulatif!$E$1,"")</f>
        <v>35.0825806451613</v>
      </c>
      <c r="G33" s="180" t="str">
        <f aca="false">IF(E33&gt;0,E33*Récapitulatif!$E$2/Récapitulatif!$E$1,"")</f>
        <v/>
      </c>
      <c r="H33" s="197"/>
      <c r="I33" s="7"/>
      <c r="J33" s="198"/>
      <c r="K33" s="93" t="str">
        <f aca="false">IF(I33&gt;0,I33*H33*(1-J33),"")</f>
        <v/>
      </c>
    </row>
    <row r="34" customFormat="false" ht="12.8" hidden="false" customHeight="false" outlineLevel="0" collapsed="false">
      <c r="B34" s="179" t="s">
        <v>619</v>
      </c>
      <c r="C34" s="17" t="s">
        <v>366</v>
      </c>
      <c r="D34" s="180" t="n">
        <v>22.4479166666667</v>
      </c>
      <c r="E34" s="180"/>
      <c r="F34" s="180" t="n">
        <f aca="false">IF(D34&gt;0,D34*Récapitulatif!$E$2/Récapitulatif!$E$1,"")</f>
        <v>27.6326612903226</v>
      </c>
      <c r="G34" s="180" t="str">
        <f aca="false">IF(E34&gt;0,E34*Récapitulatif!$E$2/Récapitulatif!$E$1,"")</f>
        <v/>
      </c>
      <c r="H34" s="197"/>
      <c r="I34" s="7"/>
      <c r="J34" s="198"/>
      <c r="K34" s="93" t="str">
        <f aca="false">IF(I34&gt;0,I34*H34*(1-J34),"")</f>
        <v/>
      </c>
    </row>
    <row r="35" customFormat="false" ht="12.8" hidden="false" customHeight="false" outlineLevel="0" collapsed="false">
      <c r="B35" s="179" t="s">
        <v>620</v>
      </c>
      <c r="C35" s="17" t="s">
        <v>366</v>
      </c>
      <c r="D35" s="180" t="n">
        <v>47.9166666666667</v>
      </c>
      <c r="E35" s="180"/>
      <c r="F35" s="180" t="n">
        <f aca="false">IF(D35&gt;0,D35*Récapitulatif!$E$2/Récapitulatif!$E$1,"")</f>
        <v>58.983870967742</v>
      </c>
      <c r="G35" s="180" t="str">
        <f aca="false">IF(E35&gt;0,E35*Récapitulatif!$E$2/Récapitulatif!$E$1,"")</f>
        <v/>
      </c>
      <c r="H35" s="197"/>
      <c r="I35" s="7"/>
      <c r="J35" s="198"/>
      <c r="K35" s="93" t="str">
        <f aca="false">IF(I35&gt;0,I35*H35*(1-J35),"")</f>
        <v/>
      </c>
    </row>
    <row r="36" customFormat="false" ht="12.8" hidden="false" customHeight="false" outlineLevel="0" collapsed="false">
      <c r="B36" s="179" t="s">
        <v>621</v>
      </c>
      <c r="C36" s="17" t="s">
        <v>366</v>
      </c>
      <c r="D36" s="180" t="n">
        <v>13.3645833333333</v>
      </c>
      <c r="E36" s="180"/>
      <c r="F36" s="180" t="n">
        <f aca="false">IF(D36&gt;0,D36*Récapitulatif!$E$2/Récapitulatif!$E$1,"")</f>
        <v>16.4513709677419</v>
      </c>
      <c r="G36" s="180" t="str">
        <f aca="false">IF(E36&gt;0,E36*Récapitulatif!$E$2/Récapitulatif!$E$1,"")</f>
        <v/>
      </c>
      <c r="H36" s="197"/>
      <c r="I36" s="7"/>
      <c r="J36" s="198"/>
      <c r="K36" s="93" t="str">
        <f aca="false">IF(I36&gt;0,I36*H36*(1-J36),"")</f>
        <v/>
      </c>
    </row>
    <row r="37" customFormat="false" ht="12.8" hidden="false" customHeight="false" outlineLevel="0" collapsed="false">
      <c r="B37" s="179" t="s">
        <v>622</v>
      </c>
      <c r="C37" s="17" t="s">
        <v>366</v>
      </c>
      <c r="D37" s="180" t="n">
        <v>5.16666666666667</v>
      </c>
      <c r="E37" s="180" t="n">
        <v>22.4479166666667</v>
      </c>
      <c r="F37" s="180" t="n">
        <f aca="false">IF(D37&gt;0,D37*Récapitulatif!$E$2/Récapitulatif!$E$1,"")</f>
        <v>6.36</v>
      </c>
      <c r="G37" s="180" t="n">
        <f aca="false">IF(E37&gt;0,E37*Récapitulatif!$E$2/Récapitulatif!$E$1,"")</f>
        <v>27.6326612903226</v>
      </c>
      <c r="H37" s="197"/>
      <c r="I37" s="7"/>
      <c r="J37" s="198"/>
      <c r="K37" s="93" t="str">
        <f aca="false">IF(I37&gt;0,I37*H37*(1-J37),"")</f>
        <v/>
      </c>
    </row>
    <row r="38" customFormat="false" ht="12.8" hidden="false" customHeight="false" outlineLevel="0" collapsed="false">
      <c r="B38" s="179" t="s">
        <v>623</v>
      </c>
      <c r="C38" s="17" t="s">
        <v>366</v>
      </c>
      <c r="D38" s="180" t="n">
        <v>4.88541666666667</v>
      </c>
      <c r="E38" s="180" t="n">
        <v>6.94791666666667</v>
      </c>
      <c r="F38" s="180" t="n">
        <f aca="false">IF(D38&gt;0,D38*Récapitulatif!$E$2/Récapitulatif!$E$1,"")</f>
        <v>6.01379032258065</v>
      </c>
      <c r="G38" s="180" t="n">
        <f aca="false">IF(E38&gt;0,E38*Récapitulatif!$E$2/Récapitulatif!$E$1,"")</f>
        <v>8.55266129032258</v>
      </c>
      <c r="H38" s="197"/>
      <c r="I38" s="7"/>
      <c r="J38" s="198"/>
      <c r="K38" s="93" t="str">
        <f aca="false">IF(I38&gt;0,I38*H38*(1-J38),"")</f>
        <v/>
      </c>
    </row>
    <row r="39" customFormat="false" ht="12.8" hidden="false" customHeight="false" outlineLevel="0" collapsed="false">
      <c r="B39" s="179" t="s">
        <v>624</v>
      </c>
      <c r="C39" s="17" t="s">
        <v>366</v>
      </c>
      <c r="D39" s="180" t="n">
        <v>38.28125</v>
      </c>
      <c r="E39" s="180" t="n">
        <v>78.375</v>
      </c>
      <c r="F39" s="180" t="n">
        <f aca="false">IF(D39&gt;0,D39*Récapitulatif!$E$2/Récapitulatif!$E$1,"")</f>
        <v>47.1229838709678</v>
      </c>
      <c r="G39" s="180" t="n">
        <f aca="false">IF(E39&gt;0,E39*Récapitulatif!$E$2/Récapitulatif!$E$1,"")</f>
        <v>96.4770967741936</v>
      </c>
      <c r="H39" s="197"/>
      <c r="I39" s="7"/>
      <c r="J39" s="198"/>
      <c r="K39" s="93" t="str">
        <f aca="false">IF(I39&gt;0,I39*H39*(1-J39),"")</f>
        <v/>
      </c>
    </row>
    <row r="40" customFormat="false" ht="12.8" hidden="false" customHeight="false" outlineLevel="0" collapsed="false">
      <c r="B40" s="179" t="s">
        <v>625</v>
      </c>
      <c r="C40" s="17" t="s">
        <v>366</v>
      </c>
      <c r="D40" s="180" t="n">
        <v>3.38541666666667</v>
      </c>
      <c r="E40" s="180" t="n">
        <v>16.03125</v>
      </c>
      <c r="F40" s="180" t="n">
        <f aca="false">IF(D40&gt;0,D40*Récapitulatif!$E$2/Récapitulatif!$E$1,"")</f>
        <v>4.16733870967742</v>
      </c>
      <c r="G40" s="180" t="n">
        <f aca="false">IF(E40&gt;0,E40*Récapitulatif!$E$2/Récapitulatif!$E$1,"")</f>
        <v>19.7339516129032</v>
      </c>
      <c r="H40" s="197"/>
      <c r="I40" s="7"/>
      <c r="J40" s="198"/>
      <c r="K40" s="93" t="str">
        <f aca="false">IF(I40&gt;0,I40*H40*(1-J40),"")</f>
        <v/>
      </c>
    </row>
    <row r="41" customFormat="false" ht="12.8" hidden="false" customHeight="false" outlineLevel="0" collapsed="false">
      <c r="B41" s="179" t="s">
        <v>626</v>
      </c>
      <c r="C41" s="17" t="s">
        <v>346</v>
      </c>
      <c r="D41" s="180" t="n">
        <v>6.41666666666667</v>
      </c>
      <c r="E41" s="180"/>
      <c r="F41" s="180" t="n">
        <f aca="false">IF(D41&gt;0,D41*Récapitulatif!$E$2/Récapitulatif!$E$1,"")</f>
        <v>7.89870967741936</v>
      </c>
      <c r="G41" s="180" t="str">
        <f aca="false">IF(E41&gt;0,E41*Récapitulatif!$E$2/Récapitulatif!$E$1,"")</f>
        <v/>
      </c>
      <c r="H41" s="197"/>
      <c r="I41" s="7"/>
      <c r="J41" s="198"/>
      <c r="K41" s="93" t="str">
        <f aca="false">IF(I41&gt;0,I41*H41*(1-J41),"")</f>
        <v/>
      </c>
    </row>
    <row r="42" customFormat="false" ht="12.8" hidden="false" customHeight="false" outlineLevel="0" collapsed="false">
      <c r="B42" s="179" t="s">
        <v>627</v>
      </c>
      <c r="C42" s="17" t="s">
        <v>585</v>
      </c>
      <c r="D42" s="180" t="n">
        <v>10.4166666666667</v>
      </c>
      <c r="E42" s="180" t="n">
        <v>38.5416666666667</v>
      </c>
      <c r="F42" s="180" t="n">
        <f aca="false">IF(D42&gt;0,D42*Récapitulatif!$E$2/Récapitulatif!$E$1,"")</f>
        <v>12.8225806451613</v>
      </c>
      <c r="G42" s="180" t="n">
        <f aca="false">IF(E42&gt;0,E42*Récapitulatif!$E$2/Récapitulatif!$E$1,"")</f>
        <v>47.4435483870968</v>
      </c>
      <c r="H42" s="197"/>
      <c r="I42" s="7"/>
      <c r="J42" s="198"/>
      <c r="K42" s="93" t="str">
        <f aca="false">IF(I42&gt;0,I42*H42*(1-J42),"")</f>
        <v/>
      </c>
    </row>
    <row r="43" customFormat="false" ht="12.8" hidden="false" customHeight="false" outlineLevel="0" collapsed="false">
      <c r="B43" s="179" t="s">
        <v>582</v>
      </c>
      <c r="C43" s="17" t="s">
        <v>585</v>
      </c>
      <c r="D43" s="180" t="n">
        <v>156.760416666667</v>
      </c>
      <c r="E43" s="180" t="n">
        <v>187.572916666667</v>
      </c>
      <c r="F43" s="180" t="n">
        <f aca="false">IF(D43&gt;0,D43*Récapitulatif!$E$2/Récapitulatif!$E$1,"")</f>
        <v>192.967016129033</v>
      </c>
      <c r="G43" s="180" t="n">
        <f aca="false">IF(E43&gt;0,E43*Récapitulatif!$E$2/Récapitulatif!$E$1,"")</f>
        <v>230.89620967742</v>
      </c>
      <c r="H43" s="197"/>
      <c r="I43" s="7"/>
      <c r="J43" s="198"/>
      <c r="K43" s="93" t="str">
        <f aca="false">IF(I43&gt;0,I43*H43*(1-J43),"")</f>
        <v/>
      </c>
    </row>
    <row r="44" customFormat="false" ht="12.8" hidden="false" customHeight="false" outlineLevel="0" collapsed="false">
      <c r="B44" s="179" t="s">
        <v>628</v>
      </c>
      <c r="C44" s="17" t="s">
        <v>346</v>
      </c>
      <c r="D44" s="180" t="n">
        <v>26.0416666666667</v>
      </c>
      <c r="E44" s="180" t="n">
        <v>52.0833333333333</v>
      </c>
      <c r="F44" s="180" t="n">
        <f aca="false">IF(D44&gt;0,D44*Récapitulatif!$E$2/Récapitulatif!$E$1,"")</f>
        <v>32.0564516129033</v>
      </c>
      <c r="G44" s="180" t="n">
        <f aca="false">IF(E44&gt;0,E44*Récapitulatif!$E$2/Récapitulatif!$E$1,"")</f>
        <v>64.1129032258064</v>
      </c>
      <c r="H44" s="197"/>
      <c r="I44" s="7"/>
      <c r="J44" s="198"/>
      <c r="K44" s="93" t="str">
        <f aca="false">IF(I44&gt;0,I44*H44*(1-J44),"")</f>
        <v/>
      </c>
    </row>
    <row r="45" customFormat="false" ht="12.8" hidden="false" customHeight="false" outlineLevel="0" collapsed="false">
      <c r="B45" s="179" t="s">
        <v>629</v>
      </c>
      <c r="C45" s="17" t="s">
        <v>583</v>
      </c>
      <c r="D45" s="180" t="n">
        <v>416.666666666667</v>
      </c>
      <c r="E45" s="180" t="n">
        <v>520.833333333333</v>
      </c>
      <c r="F45" s="180" t="n">
        <f aca="false">IF(D45&gt;0,D45*Récapitulatif!$E$2/Récapitulatif!$E$1,"")</f>
        <v>512.903225806452</v>
      </c>
      <c r="G45" s="180" t="n">
        <f aca="false">IF(E45&gt;0,E45*Récapitulatif!$E$2/Récapitulatif!$E$1,"")</f>
        <v>641.129032258064</v>
      </c>
      <c r="H45" s="197"/>
      <c r="I45" s="7"/>
      <c r="J45" s="198"/>
      <c r="K45" s="93" t="str">
        <f aca="false">IF(I45&gt;0,I45*H45*(1-J45),"")</f>
        <v/>
      </c>
    </row>
    <row r="46" customFormat="false" ht="12.8" hidden="false" customHeight="false" outlineLevel="0" collapsed="false">
      <c r="B46" s="179" t="s">
        <v>630</v>
      </c>
      <c r="C46" s="17" t="s">
        <v>585</v>
      </c>
      <c r="D46" s="180" t="n">
        <v>40</v>
      </c>
      <c r="E46" s="180" t="n">
        <v>50</v>
      </c>
      <c r="F46" s="180" t="n">
        <f aca="false">IF(D46&gt;0,D46*Récapitulatif!$E$2/Récapitulatif!$E$1,"")</f>
        <v>49.2387096774194</v>
      </c>
      <c r="G46" s="180" t="n">
        <f aca="false">IF(E46&gt;0,E46*Récapitulatif!$E$2/Récapitulatif!$E$1,"")</f>
        <v>61.5483870967742</v>
      </c>
      <c r="H46" s="197"/>
      <c r="I46" s="7"/>
      <c r="J46" s="198"/>
      <c r="K46" s="93" t="str">
        <f aca="false">IF(I46&gt;0,I46*H46*(1-J46),"")</f>
        <v/>
      </c>
    </row>
    <row r="47" customFormat="false" ht="12.8" hidden="false" customHeight="false" outlineLevel="0" collapsed="false">
      <c r="B47" s="179" t="s">
        <v>631</v>
      </c>
      <c r="C47" s="17" t="s">
        <v>585</v>
      </c>
      <c r="D47" s="180" t="n">
        <v>40</v>
      </c>
      <c r="E47" s="180" t="n">
        <v>50</v>
      </c>
      <c r="F47" s="180" t="n">
        <f aca="false">IF(D47&gt;0,D47*Récapitulatif!$E$2/Récapitulatif!$E$1,"")</f>
        <v>49.2387096774194</v>
      </c>
      <c r="G47" s="180" t="n">
        <f aca="false">IF(E47&gt;0,E47*Récapitulatif!$E$2/Récapitulatif!$E$1,"")</f>
        <v>61.5483870967742</v>
      </c>
      <c r="H47" s="197"/>
      <c r="I47" s="7"/>
      <c r="J47" s="198"/>
      <c r="K47" s="93" t="str">
        <f aca="false">IF(I47&gt;0,I47*H47*(1-J47),"")</f>
        <v/>
      </c>
    </row>
    <row r="48" customFormat="false" ht="12.8" hidden="false" customHeight="false" outlineLevel="0" collapsed="false">
      <c r="B48" s="179" t="s">
        <v>632</v>
      </c>
      <c r="C48" s="17" t="s">
        <v>585</v>
      </c>
      <c r="D48" s="180" t="n">
        <v>40</v>
      </c>
      <c r="E48" s="180" t="n">
        <v>50</v>
      </c>
      <c r="F48" s="180" t="n">
        <f aca="false">IF(D48&gt;0,D48*Récapitulatif!$E$2/Récapitulatif!$E$1,"")</f>
        <v>49.2387096774194</v>
      </c>
      <c r="G48" s="180" t="n">
        <f aca="false">IF(E48&gt;0,E48*Récapitulatif!$E$2/Récapitulatif!$E$1,"")</f>
        <v>61.5483870967742</v>
      </c>
      <c r="H48" s="197"/>
      <c r="I48" s="7"/>
      <c r="J48" s="198"/>
      <c r="K48" s="93" t="str">
        <f aca="false">IF(I48&gt;0,I48*H48*(1-J48),"")</f>
        <v/>
      </c>
    </row>
    <row r="49" customFormat="false" ht="12.8" hidden="false" customHeight="false" outlineLevel="0" collapsed="false">
      <c r="B49" s="179" t="s">
        <v>633</v>
      </c>
      <c r="C49" s="17" t="s">
        <v>346</v>
      </c>
      <c r="D49" s="180" t="n">
        <v>0.15</v>
      </c>
      <c r="E49" s="180" t="n">
        <v>0.5</v>
      </c>
      <c r="F49" s="180" t="n">
        <f aca="false">IF(D49&gt;0,D49*Récapitulatif!$E$2/Récapitulatif!$E$1,"")</f>
        <v>0.184645161290323</v>
      </c>
      <c r="G49" s="180" t="n">
        <f aca="false">IF(E49&gt;0,E49*Récapitulatif!$E$2/Récapitulatif!$E$1,"")</f>
        <v>0.615483870967742</v>
      </c>
      <c r="H49" s="197"/>
      <c r="I49" s="7"/>
      <c r="J49" s="198"/>
      <c r="K49" s="93" t="str">
        <f aca="false">IF(I49&gt;0,I49*H49*(1-J49),"")</f>
        <v/>
      </c>
    </row>
    <row r="50" customFormat="false" ht="12.8" hidden="false" customHeight="false" outlineLevel="0" collapsed="false">
      <c r="B50" s="179" t="s">
        <v>634</v>
      </c>
      <c r="C50" s="17" t="s">
        <v>346</v>
      </c>
      <c r="D50" s="180" t="n">
        <v>0.2</v>
      </c>
      <c r="E50" s="180" t="n">
        <v>0.35</v>
      </c>
      <c r="F50" s="180" t="n">
        <f aca="false">IF(D50&gt;0,D50*Récapitulatif!$E$2/Récapitulatif!$E$1,"")</f>
        <v>0.246193548387097</v>
      </c>
      <c r="G50" s="180" t="n">
        <f aca="false">IF(E50&gt;0,E50*Récapitulatif!$E$2/Récapitulatif!$E$1,"")</f>
        <v>0.430838709677419</v>
      </c>
      <c r="H50" s="197"/>
      <c r="I50" s="7"/>
      <c r="J50" s="198"/>
      <c r="K50" s="93" t="str">
        <f aca="false">IF(I50&gt;0,I50*H50*(1-J50),"")</f>
        <v/>
      </c>
    </row>
    <row r="51" customFormat="false" ht="12.8" hidden="false" customHeight="false" outlineLevel="0" collapsed="false">
      <c r="B51" s="179" t="s">
        <v>635</v>
      </c>
      <c r="C51" s="17" t="s">
        <v>428</v>
      </c>
      <c r="D51" s="180" t="n">
        <v>15</v>
      </c>
      <c r="E51" s="180"/>
      <c r="F51" s="180" t="n">
        <f aca="false">IF(D51&gt;0,D51*Récapitulatif!$E$2/Récapitulatif!$E$1,"")</f>
        <v>18.4645161290323</v>
      </c>
      <c r="G51" s="180" t="str">
        <f aca="false">IF(E51&gt;0,E51*Récapitulatif!$E$2/Récapitulatif!$E$1,"")</f>
        <v/>
      </c>
      <c r="H51" s="197"/>
      <c r="I51" s="7"/>
      <c r="J51" s="198"/>
      <c r="K51" s="93" t="str">
        <f aca="false">IF(I51&gt;0,I51*H51*(1-J51),"")</f>
        <v/>
      </c>
    </row>
    <row r="52" customFormat="false" ht="12.8" hidden="false" customHeight="false" outlineLevel="0" collapsed="false">
      <c r="K52" s="93"/>
    </row>
    <row r="53" customFormat="false" ht="12.8" hidden="false" customHeight="false" outlineLevel="0" collapsed="false">
      <c r="J53" s="199" t="str">
        <f aca="false">"Total hors TVA des "&amp;B$3</f>
        <v>Total hors TVA des nettoyages des locaux, mobilier, etc.</v>
      </c>
      <c r="K53" s="93" t="n">
        <f aca="false">SUM($K$3:K52)</f>
        <v>0</v>
      </c>
    </row>
    <row r="54" customFormat="false" ht="12.8" hidden="false" customHeight="false" outlineLevel="0" collapsed="false">
      <c r="G54" s="212"/>
      <c r="H54" s="213"/>
      <c r="K54" s="93"/>
    </row>
    <row r="55" customFormat="false" ht="12.8" hidden="false" customHeight="false" outlineLevel="0" collapsed="false">
      <c r="H55" s="212"/>
      <c r="K55" s="93"/>
    </row>
    <row r="56" customFormat="false" ht="12.8" hidden="false" customHeight="false" outlineLevel="0" collapsed="false">
      <c r="K56" s="93"/>
    </row>
    <row r="57" customFormat="false" ht="12.8" hidden="false" customHeight="false" outlineLevel="0" collapsed="false">
      <c r="K57" s="93"/>
    </row>
    <row r="58" customFormat="false" ht="12.8" hidden="false" customHeight="false" outlineLevel="0" collapsed="false">
      <c r="K58" s="93"/>
    </row>
    <row r="59" customFormat="false" ht="12.8" hidden="false" customHeight="false" outlineLevel="0" collapsed="false">
      <c r="K59" s="93"/>
    </row>
    <row r="60" customFormat="false" ht="12.8" hidden="false" customHeight="false" outlineLevel="0" collapsed="false">
      <c r="K60" s="93"/>
    </row>
    <row r="61" customFormat="false" ht="12.8" hidden="false" customHeight="false" outlineLevel="0" collapsed="false">
      <c r="K61" s="93"/>
    </row>
    <row r="62" customFormat="false" ht="12.8" hidden="false" customHeight="false" outlineLevel="0" collapsed="false">
      <c r="K62" s="93"/>
    </row>
    <row r="63" customFormat="false" ht="12.8" hidden="false" customHeight="false" outlineLevel="0" collapsed="false">
      <c r="K63" s="93"/>
    </row>
    <row r="64" customFormat="false" ht="12.8" hidden="false" customHeight="false" outlineLevel="0" collapsed="false">
      <c r="K64" s="93"/>
    </row>
    <row r="65" customFormat="false" ht="12.8" hidden="false" customHeight="false" outlineLevel="0" collapsed="false">
      <c r="K65" s="93"/>
    </row>
    <row r="66" customFormat="false" ht="12.8" hidden="false" customHeight="false" outlineLevel="0" collapsed="false">
      <c r="K66" s="93"/>
    </row>
    <row r="67" customFormat="false" ht="12.8" hidden="false" customHeight="false" outlineLevel="0" collapsed="false">
      <c r="K67" s="93"/>
    </row>
    <row r="68" customFormat="false" ht="12.8" hidden="false" customHeight="false" outlineLevel="0" collapsed="false">
      <c r="K68" s="93"/>
    </row>
    <row r="69" customFormat="false" ht="12.8" hidden="false" customHeight="false" outlineLevel="0" collapsed="false">
      <c r="K69" s="93"/>
    </row>
    <row r="70" customFormat="false" ht="12.8" hidden="false" customHeight="false" outlineLevel="0" collapsed="false">
      <c r="K70" s="93"/>
    </row>
    <row r="71" customFormat="false" ht="12.8" hidden="false" customHeight="false" outlineLevel="0" collapsed="false">
      <c r="K71" s="93"/>
    </row>
    <row r="72" customFormat="false" ht="12.8" hidden="false" customHeight="false" outlineLevel="0" collapsed="false">
      <c r="K72" s="93"/>
    </row>
    <row r="73" customFormat="false" ht="12.8" hidden="false" customHeight="false" outlineLevel="0" collapsed="false">
      <c r="K73" s="93"/>
    </row>
    <row r="74" customFormat="false" ht="12.8" hidden="false" customHeight="false" outlineLevel="0" collapsed="false">
      <c r="K74" s="93"/>
    </row>
    <row r="75" customFormat="false" ht="12.8" hidden="false" customHeight="false" outlineLevel="0" collapsed="false">
      <c r="K75" s="93"/>
    </row>
    <row r="76" customFormat="false" ht="12.8" hidden="false" customHeight="false" outlineLevel="0" collapsed="false">
      <c r="K76" s="93"/>
    </row>
    <row r="77" customFormat="false" ht="12.8" hidden="false" customHeight="false" outlineLevel="0" collapsed="false">
      <c r="K77" s="93"/>
    </row>
    <row r="78" customFormat="false" ht="12.8" hidden="false" customHeight="false" outlineLevel="0" collapsed="false">
      <c r="K78" s="93"/>
    </row>
    <row r="79" customFormat="false" ht="12.8" hidden="false" customHeight="false" outlineLevel="0" collapsed="false">
      <c r="K79" s="93"/>
    </row>
    <row r="80" customFormat="false" ht="12.8" hidden="false" customHeight="false" outlineLevel="0" collapsed="false">
      <c r="K80" s="93"/>
    </row>
    <row r="81" customFormat="false" ht="12.8" hidden="false" customHeight="false" outlineLevel="0" collapsed="false">
      <c r="K81" s="93"/>
    </row>
    <row r="82" customFormat="false" ht="12.8" hidden="false" customHeight="false" outlineLevel="0" collapsed="false">
      <c r="K82" s="93"/>
    </row>
    <row r="83" customFormat="false" ht="12.8" hidden="false" customHeight="false" outlineLevel="0" collapsed="false">
      <c r="K83" s="93"/>
    </row>
    <row r="84" customFormat="false" ht="12.8" hidden="false" customHeight="false" outlineLevel="0" collapsed="false">
      <c r="K84" s="93"/>
    </row>
    <row r="85" customFormat="false" ht="12.8" hidden="false" customHeight="false" outlineLevel="0" collapsed="false">
      <c r="K85" s="93"/>
    </row>
    <row r="86" customFormat="false" ht="12.8" hidden="false" customHeight="false" outlineLevel="0" collapsed="false">
      <c r="K86" s="93"/>
    </row>
    <row r="87" customFormat="false" ht="12.8" hidden="false" customHeight="false" outlineLevel="0" collapsed="false">
      <c r="K87" s="93"/>
    </row>
    <row r="88" customFormat="false" ht="12.8" hidden="false" customHeight="false" outlineLevel="0" collapsed="false">
      <c r="K88" s="93"/>
    </row>
    <row r="89" customFormat="false" ht="12.8" hidden="false" customHeight="false" outlineLevel="0" collapsed="false">
      <c r="K89" s="93"/>
    </row>
    <row r="90" customFormat="false" ht="12.8" hidden="false" customHeight="false" outlineLevel="0" collapsed="false">
      <c r="K90" s="93"/>
    </row>
    <row r="91" customFormat="false" ht="12.8" hidden="false" customHeight="false" outlineLevel="0" collapsed="false">
      <c r="K91" s="93"/>
    </row>
    <row r="92" customFormat="false" ht="12.8" hidden="false" customHeight="false" outlineLevel="0" collapsed="false">
      <c r="K92" s="93"/>
    </row>
    <row r="93" customFormat="false" ht="12.8" hidden="false" customHeight="false" outlineLevel="0" collapsed="false">
      <c r="K93" s="93"/>
    </row>
    <row r="94" customFormat="false" ht="12.8" hidden="false" customHeight="false" outlineLevel="0" collapsed="false">
      <c r="K94" s="93"/>
    </row>
    <row r="95" customFormat="false" ht="12.8" hidden="false" customHeight="false" outlineLevel="0" collapsed="false">
      <c r="K95" s="93"/>
    </row>
    <row r="96" customFormat="false" ht="12.8" hidden="false" customHeight="false" outlineLevel="0" collapsed="false">
      <c r="K96" s="93"/>
    </row>
    <row r="97" customFormat="false" ht="12.8" hidden="false" customHeight="false" outlineLevel="0" collapsed="false">
      <c r="K97" s="93"/>
    </row>
    <row r="98" customFormat="false" ht="12.8" hidden="false" customHeight="false" outlineLevel="0" collapsed="false">
      <c r="K98" s="93"/>
    </row>
    <row r="99" customFormat="false" ht="12.8" hidden="false" customHeight="false" outlineLevel="0" collapsed="false">
      <c r="K99" s="93"/>
    </row>
    <row r="100" customFormat="false" ht="12.8" hidden="false" customHeight="false" outlineLevel="0" collapsed="false">
      <c r="K100" s="93"/>
    </row>
    <row r="101" customFormat="false" ht="12.8" hidden="false" customHeight="false" outlineLevel="0" collapsed="false">
      <c r="K101" s="93"/>
    </row>
    <row r="102" customFormat="false" ht="12.8" hidden="false" customHeight="false" outlineLevel="0" collapsed="false">
      <c r="K102" s="93"/>
    </row>
    <row r="103" customFormat="false" ht="12.8" hidden="false" customHeight="false" outlineLevel="0" collapsed="false">
      <c r="K103" s="93"/>
    </row>
    <row r="104" customFormat="false" ht="12.8" hidden="false" customHeight="false" outlineLevel="0" collapsed="false">
      <c r="K104" s="93"/>
    </row>
    <row r="105" customFormat="false" ht="12.8" hidden="false" customHeight="false" outlineLevel="0" collapsed="false">
      <c r="K105" s="93"/>
    </row>
    <row r="106" customFormat="false" ht="12.8" hidden="false" customHeight="false" outlineLevel="0" collapsed="false">
      <c r="K106" s="93"/>
    </row>
    <row r="107" customFormat="false" ht="12.8" hidden="false" customHeight="false" outlineLevel="0" collapsed="false">
      <c r="K107" s="93"/>
    </row>
    <row r="108" customFormat="false" ht="12.8" hidden="false" customHeight="false" outlineLevel="0" collapsed="false">
      <c r="K108" s="93"/>
    </row>
    <row r="109" customFormat="false" ht="12.8" hidden="false" customHeight="false" outlineLevel="0" collapsed="false">
      <c r="K109" s="93"/>
    </row>
    <row r="110" customFormat="false" ht="12.8" hidden="false" customHeight="false" outlineLevel="0" collapsed="false">
      <c r="K110" s="93"/>
    </row>
    <row r="111" customFormat="false" ht="12.8" hidden="false" customHeight="false" outlineLevel="0" collapsed="false">
      <c r="K111" s="93"/>
    </row>
    <row r="112" customFormat="false" ht="12.8" hidden="false" customHeight="false" outlineLevel="0" collapsed="false">
      <c r="K112" s="93"/>
    </row>
    <row r="113" customFormat="false" ht="12.8" hidden="false" customHeight="false" outlineLevel="0" collapsed="false">
      <c r="K113" s="93"/>
    </row>
    <row r="114" customFormat="false" ht="12.8" hidden="false" customHeight="false" outlineLevel="0" collapsed="false">
      <c r="K114" s="93"/>
    </row>
    <row r="115" customFormat="false" ht="12.8" hidden="false" customHeight="false" outlineLevel="0" collapsed="false">
      <c r="K115" s="93"/>
    </row>
    <row r="116" customFormat="false" ht="12.8" hidden="false" customHeight="false" outlineLevel="0" collapsed="false">
      <c r="K116" s="93"/>
    </row>
    <row r="117" customFormat="false" ht="12.8" hidden="false" customHeight="false" outlineLevel="0" collapsed="false">
      <c r="K117" s="93"/>
    </row>
    <row r="118" customFormat="false" ht="12.8" hidden="false" customHeight="false" outlineLevel="0" collapsed="false">
      <c r="K118" s="93"/>
    </row>
    <row r="119" customFormat="false" ht="12.8" hidden="false" customHeight="false" outlineLevel="0" collapsed="false">
      <c r="K119" s="93"/>
    </row>
    <row r="120" customFormat="false" ht="12.8" hidden="false" customHeight="false" outlineLevel="0" collapsed="false">
      <c r="K120" s="93"/>
    </row>
    <row r="121" customFormat="false" ht="12.8" hidden="false" customHeight="false" outlineLevel="0" collapsed="false">
      <c r="K121" s="93"/>
    </row>
    <row r="122" customFormat="false" ht="12.8" hidden="false" customHeight="false" outlineLevel="0" collapsed="false">
      <c r="K122" s="93"/>
    </row>
    <row r="123" customFormat="false" ht="12.8" hidden="false" customHeight="false" outlineLevel="0" collapsed="false">
      <c r="K123" s="93"/>
    </row>
    <row r="124" customFormat="false" ht="12.8" hidden="false" customHeight="false" outlineLevel="0" collapsed="false">
      <c r="K124" s="93"/>
    </row>
    <row r="125" customFormat="false" ht="12.8" hidden="false" customHeight="false" outlineLevel="0" collapsed="false">
      <c r="K125" s="93"/>
    </row>
    <row r="126" customFormat="false" ht="12.8" hidden="false" customHeight="false" outlineLevel="0" collapsed="false">
      <c r="K126" s="93"/>
    </row>
    <row r="127" customFormat="false" ht="12.8" hidden="false" customHeight="false" outlineLevel="0" collapsed="false">
      <c r="K127" s="93"/>
    </row>
    <row r="128" customFormat="false" ht="12.8" hidden="false" customHeight="false" outlineLevel="0" collapsed="false">
      <c r="K128" s="93"/>
    </row>
    <row r="129" customFormat="false" ht="12.8" hidden="false" customHeight="false" outlineLevel="0" collapsed="false">
      <c r="K129" s="93"/>
    </row>
    <row r="130" customFormat="false" ht="12.8" hidden="false" customHeight="false" outlineLevel="0" collapsed="false">
      <c r="K130" s="93"/>
    </row>
    <row r="131" customFormat="false" ht="12.8" hidden="false" customHeight="false" outlineLevel="0" collapsed="false">
      <c r="K131" s="93"/>
    </row>
    <row r="132" customFormat="false" ht="12.8" hidden="false" customHeight="false" outlineLevel="0" collapsed="false">
      <c r="K132" s="93"/>
    </row>
    <row r="133" customFormat="false" ht="12.8" hidden="false" customHeight="false" outlineLevel="0" collapsed="false">
      <c r="K133" s="93"/>
    </row>
    <row r="134" customFormat="false" ht="12.8" hidden="false" customHeight="false" outlineLevel="0" collapsed="false">
      <c r="K134" s="93"/>
    </row>
    <row r="135" customFormat="false" ht="12.8" hidden="false" customHeight="false" outlineLevel="0" collapsed="false">
      <c r="K135" s="93"/>
    </row>
    <row r="136" customFormat="false" ht="12.8" hidden="false" customHeight="false" outlineLevel="0" collapsed="false">
      <c r="K136" s="93"/>
    </row>
    <row r="137" customFormat="false" ht="12.8" hidden="false" customHeight="false" outlineLevel="0" collapsed="false">
      <c r="K137" s="93"/>
    </row>
    <row r="138" customFormat="false" ht="12.8" hidden="false" customHeight="false" outlineLevel="0" collapsed="false">
      <c r="K138" s="93"/>
    </row>
    <row r="139" customFormat="false" ht="12.8" hidden="false" customHeight="false" outlineLevel="0" collapsed="false">
      <c r="K139" s="93"/>
    </row>
    <row r="140" customFormat="false" ht="12.8" hidden="false" customHeight="false" outlineLevel="0" collapsed="false">
      <c r="K140" s="93"/>
    </row>
    <row r="141" customFormat="false" ht="12.8" hidden="false" customHeight="false" outlineLevel="0" collapsed="false">
      <c r="K141" s="93"/>
    </row>
    <row r="142" customFormat="false" ht="12.8" hidden="false" customHeight="false" outlineLevel="0" collapsed="false">
      <c r="K142" s="93"/>
    </row>
    <row r="143" customFormat="false" ht="12.8" hidden="false" customHeight="false" outlineLevel="0" collapsed="false">
      <c r="K143" s="93"/>
    </row>
    <row r="144" customFormat="false" ht="12.8" hidden="false" customHeight="false" outlineLevel="0" collapsed="false">
      <c r="K144" s="93"/>
    </row>
    <row r="145" customFormat="false" ht="12.8" hidden="false" customHeight="false" outlineLevel="0" collapsed="false">
      <c r="K145" s="93"/>
    </row>
    <row r="146" customFormat="false" ht="12.8" hidden="false" customHeight="false" outlineLevel="0" collapsed="false">
      <c r="K146" s="93"/>
    </row>
    <row r="147" customFormat="false" ht="12.8" hidden="false" customHeight="false" outlineLevel="0" collapsed="false">
      <c r="K147" s="93"/>
    </row>
    <row r="148" customFormat="false" ht="12.8" hidden="false" customHeight="false" outlineLevel="0" collapsed="false">
      <c r="K148" s="93"/>
    </row>
    <row r="149" customFormat="false" ht="12.8" hidden="false" customHeight="false" outlineLevel="0" collapsed="false">
      <c r="K149" s="93"/>
    </row>
    <row r="150" customFormat="false" ht="12.8" hidden="false" customHeight="false" outlineLevel="0" collapsed="false">
      <c r="K150" s="93"/>
    </row>
    <row r="151" customFormat="false" ht="12.8" hidden="false" customHeight="false" outlineLevel="0" collapsed="false">
      <c r="K151" s="93"/>
    </row>
    <row r="152" customFormat="false" ht="12.8" hidden="false" customHeight="false" outlineLevel="0" collapsed="false">
      <c r="K152" s="93"/>
    </row>
    <row r="153" customFormat="false" ht="12.8" hidden="false" customHeight="false" outlineLevel="0" collapsed="false">
      <c r="K153" s="93"/>
    </row>
    <row r="154" customFormat="false" ht="12.8" hidden="false" customHeight="false" outlineLevel="0" collapsed="false">
      <c r="K154" s="93"/>
    </row>
    <row r="155" customFormat="false" ht="12.8" hidden="false" customHeight="false" outlineLevel="0" collapsed="false">
      <c r="K155" s="93"/>
    </row>
    <row r="156" customFormat="false" ht="12.8" hidden="false" customHeight="false" outlineLevel="0" collapsed="false">
      <c r="K156" s="93"/>
    </row>
    <row r="157" customFormat="false" ht="12.8" hidden="false" customHeight="false" outlineLevel="0" collapsed="false">
      <c r="K157" s="93"/>
    </row>
    <row r="158" customFormat="false" ht="12.8" hidden="false" customHeight="false" outlineLevel="0" collapsed="false">
      <c r="K158" s="93"/>
    </row>
    <row r="159" customFormat="false" ht="12.8" hidden="false" customHeight="false" outlineLevel="0" collapsed="false">
      <c r="K159" s="93"/>
    </row>
    <row r="160" customFormat="false" ht="12.8" hidden="false" customHeight="false" outlineLevel="0" collapsed="false">
      <c r="K160" s="93"/>
    </row>
    <row r="161" customFormat="false" ht="12.8" hidden="false" customHeight="false" outlineLevel="0" collapsed="false">
      <c r="K161" s="93"/>
    </row>
    <row r="162" customFormat="false" ht="12.8" hidden="false" customHeight="false" outlineLevel="0" collapsed="false">
      <c r="K162" s="93"/>
    </row>
    <row r="163" customFormat="false" ht="12.8" hidden="false" customHeight="false" outlineLevel="0" collapsed="false">
      <c r="K163" s="93"/>
    </row>
    <row r="164" customFormat="false" ht="12.8" hidden="false" customHeight="false" outlineLevel="0" collapsed="false">
      <c r="K164" s="93"/>
    </row>
    <row r="165" customFormat="false" ht="12.8" hidden="false" customHeight="false" outlineLevel="0" collapsed="false">
      <c r="K165" s="93"/>
    </row>
    <row r="166" customFormat="false" ht="12.8" hidden="false" customHeight="false" outlineLevel="0" collapsed="false">
      <c r="K166" s="93"/>
    </row>
    <row r="167" customFormat="false" ht="12.8" hidden="false" customHeight="false" outlineLevel="0" collapsed="false">
      <c r="K167" s="93"/>
    </row>
    <row r="168" customFormat="false" ht="12.8" hidden="false" customHeight="false" outlineLevel="0" collapsed="false">
      <c r="K168" s="93"/>
    </row>
    <row r="169" customFormat="false" ht="12.8" hidden="false" customHeight="false" outlineLevel="0" collapsed="false">
      <c r="K169" s="93"/>
    </row>
    <row r="170" customFormat="false" ht="12.8" hidden="false" customHeight="false" outlineLevel="0" collapsed="false">
      <c r="K170" s="93"/>
    </row>
    <row r="171" customFormat="false" ht="12.8" hidden="false" customHeight="false" outlineLevel="0" collapsed="false">
      <c r="K171" s="93"/>
    </row>
    <row r="172" customFormat="false" ht="12.8" hidden="false" customHeight="false" outlineLevel="0" collapsed="false">
      <c r="K172" s="93"/>
    </row>
    <row r="173" customFormat="false" ht="12.8" hidden="false" customHeight="false" outlineLevel="0" collapsed="false">
      <c r="K173" s="93"/>
    </row>
    <row r="174" customFormat="false" ht="12.8" hidden="false" customHeight="false" outlineLevel="0" collapsed="false">
      <c r="K174" s="93"/>
    </row>
    <row r="175" customFormat="false" ht="12.8" hidden="false" customHeight="false" outlineLevel="0" collapsed="false">
      <c r="K175" s="93"/>
    </row>
    <row r="176" customFormat="false" ht="12.8" hidden="false" customHeight="false" outlineLevel="0" collapsed="false">
      <c r="K176" s="93"/>
    </row>
    <row r="177" customFormat="false" ht="12.8" hidden="false" customHeight="false" outlineLevel="0" collapsed="false">
      <c r="K177" s="93"/>
    </row>
    <row r="178" customFormat="false" ht="12.8" hidden="false" customHeight="false" outlineLevel="0" collapsed="false">
      <c r="K178" s="93"/>
    </row>
    <row r="179" customFormat="false" ht="12.8" hidden="false" customHeight="false" outlineLevel="0" collapsed="false">
      <c r="K179" s="93"/>
    </row>
    <row r="180" customFormat="false" ht="12.8" hidden="false" customHeight="false" outlineLevel="0" collapsed="false">
      <c r="K180" s="93"/>
    </row>
    <row r="181" customFormat="false" ht="12.8" hidden="false" customHeight="false" outlineLevel="0" collapsed="false">
      <c r="K181" s="93"/>
    </row>
    <row r="182" customFormat="false" ht="12.8" hidden="false" customHeight="false" outlineLevel="0" collapsed="false">
      <c r="K182" s="93"/>
    </row>
  </sheetData>
  <sheetProtection sheet="true" objects="true" scenarios="true" selectLockedCells="true"/>
  <mergeCells count="4">
    <mergeCell ref="D1:E1"/>
    <mergeCell ref="F1:G1"/>
    <mergeCell ref="D2:E2"/>
    <mergeCell ref="F3:G3"/>
  </mergeCells>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00FF"/>
    <pageSetUpPr fitToPage="true"/>
  </sheetPr>
  <dimension ref="A1:AMJ28"/>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H10" activeCellId="0" sqref="H10"/>
    </sheetView>
  </sheetViews>
  <sheetFormatPr defaultColWidth="11.53515625" defaultRowHeight="12.8" zeroHeight="false" outlineLevelRow="0" outlineLevelCol="0"/>
  <cols>
    <col collapsed="false" customWidth="true" hidden="false" outlineLevel="0" max="1" min="1" style="17" width="5.01"/>
    <col collapsed="false" customWidth="true" hidden="false" outlineLevel="0" max="2" min="2" style="179" width="50.31"/>
    <col collapsed="false" customWidth="true" hidden="false" outlineLevel="0" max="3" min="3" style="17" width="4.37"/>
    <col collapsed="false" customWidth="true" hidden="true" outlineLevel="0" max="4" min="4" style="180" width="11.22"/>
    <col collapsed="false" customWidth="true" hidden="true" outlineLevel="0" max="5" min="5" style="180" width="9.13"/>
    <col collapsed="false" customWidth="true" hidden="false" outlineLevel="0" max="6" min="6" style="180" width="11.32"/>
    <col collapsed="false" customWidth="true" hidden="false" outlineLevel="0" max="7" min="7" style="180" width="9.13"/>
    <col collapsed="false" customWidth="true" hidden="false" outlineLevel="0" max="8" min="8" style="180" width="9.52"/>
    <col collapsed="false" customWidth="true" hidden="false" outlineLevel="0" max="9" min="9" style="220" width="10.81"/>
    <col collapsed="false" customWidth="true" hidden="false" outlineLevel="0" max="10" min="10" style="220" width="11.22"/>
    <col collapsed="false" customWidth="false" hidden="false" outlineLevel="0" max="1024" min="11" style="17" width="11.52"/>
  </cols>
  <sheetData>
    <row r="1" customFormat="false" ht="12.8" hidden="false" customHeight="false" outlineLevel="0" collapsed="false">
      <c r="A1" s="17" t="s">
        <v>331</v>
      </c>
      <c r="B1" s="179" t="s">
        <v>332</v>
      </c>
      <c r="C1" s="17" t="s">
        <v>333</v>
      </c>
      <c r="D1" s="182" t="s">
        <v>334</v>
      </c>
      <c r="E1" s="182"/>
      <c r="F1" s="182" t="s">
        <v>334</v>
      </c>
      <c r="G1" s="182"/>
      <c r="H1" s="0"/>
      <c r="I1" s="0"/>
      <c r="J1" s="180" t="s">
        <v>636</v>
      </c>
      <c r="K1" s="220" t="s">
        <v>336</v>
      </c>
      <c r="L1" s="17" t="s">
        <v>337</v>
      </c>
      <c r="M1" s="179"/>
    </row>
    <row r="2" s="183" customFormat="true" ht="12.8" hidden="false" customHeight="false" outlineLevel="0" collapsed="false">
      <c r="B2" s="184"/>
      <c r="D2" s="185" t="s">
        <v>338</v>
      </c>
      <c r="E2" s="185"/>
      <c r="F2" s="186" t="s">
        <v>339</v>
      </c>
      <c r="G2" s="187" t="s">
        <v>340</v>
      </c>
      <c r="H2" s="188"/>
      <c r="I2" s="221"/>
      <c r="K2" s="184"/>
      <c r="AMI2" s="17"/>
      <c r="AMJ2" s="17"/>
    </row>
    <row r="3" s="201" customFormat="true" ht="12.8" hidden="false" customHeight="false" outlineLevel="0" collapsed="false">
      <c r="A3" s="201" t="n">
        <v>10</v>
      </c>
      <c r="B3" s="202" t="s">
        <v>637</v>
      </c>
      <c r="D3" s="222" t="s">
        <v>404</v>
      </c>
      <c r="E3" s="222" t="s">
        <v>404</v>
      </c>
      <c r="F3" s="194" t="str">
        <f aca="false">"mise à jour de "&amp;Récapitulatif!$D$2</f>
        <v>mise à jour de 2022</v>
      </c>
      <c r="G3" s="194" t="n">
        <f aca="false">Récapitulatif!$D$2</f>
        <v>2022</v>
      </c>
      <c r="H3" s="0"/>
      <c r="I3" s="0"/>
      <c r="J3" s="195" t="s">
        <v>344</v>
      </c>
      <c r="K3" s="223"/>
      <c r="AMI3" s="17"/>
      <c r="AMJ3" s="17"/>
    </row>
    <row r="4" s="211" customFormat="true" ht="12.8" hidden="false" customHeight="false" outlineLevel="0" collapsed="false">
      <c r="A4" s="201" t="s">
        <v>638</v>
      </c>
      <c r="B4" s="202" t="str">
        <f aca="false">"Calcul simple et manuel des déplacements pour "&amp;Récapitulatif!L11&amp;" €, HTVA"</f>
        <v>Calcul simple et manuel des déplacements pour 0 €, HTVA</v>
      </c>
      <c r="D4" s="20"/>
      <c r="E4" s="20"/>
      <c r="F4" s="222" t="s">
        <v>639</v>
      </c>
      <c r="G4" s="222"/>
      <c r="H4" s="222"/>
      <c r="I4" s="222" t="s">
        <v>640</v>
      </c>
      <c r="J4" s="224" t="s">
        <v>636</v>
      </c>
      <c r="K4" s="225" t="s">
        <v>641</v>
      </c>
      <c r="L4" s="226" t="s">
        <v>337</v>
      </c>
      <c r="AMI4" s="227"/>
      <c r="AMJ4" s="227"/>
    </row>
    <row r="5" customFormat="false" ht="12.8" hidden="false" customHeight="false" outlineLevel="0" collapsed="false">
      <c r="B5" s="179" t="s">
        <v>642</v>
      </c>
      <c r="C5" s="17" t="s">
        <v>585</v>
      </c>
      <c r="D5" s="180" t="n">
        <v>52.0833333333333</v>
      </c>
      <c r="E5" s="180" t="n">
        <v>83.3333333333333</v>
      </c>
      <c r="F5" s="228" t="n">
        <f aca="false">IF(D5&gt;0,D5*Récapitulatif!$E$2/Récapitulatif!$E$1,"")</f>
        <v>64.1129032258064</v>
      </c>
      <c r="G5" s="228" t="n">
        <f aca="false">IF(E5&gt;0,E5*Récapitulatif!$E$2/Récapitulatif!$E$1,"")</f>
        <v>102.58064516129</v>
      </c>
      <c r="H5" s="0"/>
      <c r="I5" s="229" t="n">
        <f aca="false">Récapitulatif!L11</f>
        <v>0</v>
      </c>
      <c r="J5" s="197"/>
      <c r="K5" s="230"/>
      <c r="L5" s="231" t="str">
        <f aca="false">IF(K5&gt;0,J5*K5,"")</f>
        <v/>
      </c>
    </row>
    <row r="6" customFormat="false" ht="12.8" hidden="false" customHeight="false" outlineLevel="0" collapsed="false">
      <c r="B6" s="179" t="s">
        <v>643</v>
      </c>
    </row>
    <row r="8" customFormat="false" ht="12.8" hidden="false" customHeight="false" outlineLevel="0" collapsed="false">
      <c r="A8" s="19" t="s">
        <v>644</v>
      </c>
      <c r="B8" s="192" t="s">
        <v>645</v>
      </c>
      <c r="G8" s="0"/>
      <c r="H8" s="0"/>
      <c r="I8" s="180" t="s">
        <v>646</v>
      </c>
      <c r="J8" s="180"/>
    </row>
    <row r="9" s="17" customFormat="true" ht="12.8" hidden="false" customHeight="false" outlineLevel="0" collapsed="false">
      <c r="C9" s="232"/>
      <c r="D9" s="0"/>
      <c r="E9" s="0"/>
      <c r="F9" s="180" t="s">
        <v>647</v>
      </c>
      <c r="G9" s="195" t="s">
        <v>648</v>
      </c>
      <c r="H9" s="233" t="s">
        <v>649</v>
      </c>
      <c r="I9" s="19" t="s">
        <v>650</v>
      </c>
      <c r="J9" s="195" t="s">
        <v>636</v>
      </c>
      <c r="K9" s="19" t="s">
        <v>641</v>
      </c>
      <c r="L9" s="234" t="s">
        <v>337</v>
      </c>
    </row>
    <row r="10" customFormat="false" ht="12.8" hidden="false" customHeight="false" outlineLevel="0" collapsed="false">
      <c r="B10" s="20" t="s">
        <v>651</v>
      </c>
      <c r="C10" s="232"/>
      <c r="D10" s="0"/>
      <c r="E10" s="0"/>
      <c r="F10" s="228" t="n">
        <f aca="false">Récapitulatif!L11</f>
        <v>0</v>
      </c>
      <c r="G10" s="198"/>
      <c r="H10" s="197"/>
      <c r="I10" s="235"/>
      <c r="J10" s="236"/>
      <c r="K10" s="237" t="e">
        <f aca="false">ROUND(F10*G10/(H10*I10*8),0)</f>
        <v>#DIV/0!</v>
      </c>
      <c r="L10" s="231" t="e">
        <f aca="false">IF(K10&gt;0,K10*J10,"")</f>
        <v>#DIV/0!</v>
      </c>
    </row>
    <row r="11" customFormat="false" ht="12.8" hidden="false" customHeight="false" outlineLevel="0" collapsed="false">
      <c r="B11" s="0"/>
      <c r="C11" s="238" t="s">
        <v>652</v>
      </c>
      <c r="D11" s="106"/>
      <c r="E11" s="106"/>
      <c r="F11" s="239" t="n">
        <v>2500</v>
      </c>
      <c r="G11" s="240" t="n">
        <v>0.75</v>
      </c>
      <c r="H11" s="241" t="n">
        <v>50</v>
      </c>
      <c r="I11" s="242" t="n">
        <v>2</v>
      </c>
      <c r="J11" s="243" t="n">
        <v>80</v>
      </c>
      <c r="K11" s="244" t="n">
        <f aca="false">IF($K$5&gt;0,0,ROUND(F11*G11/(H11*I11*8),0))</f>
        <v>2</v>
      </c>
      <c r="L11" s="241" t="n">
        <v>160</v>
      </c>
    </row>
    <row r="12" customFormat="false" ht="12.8" hidden="false" customHeight="false" outlineLevel="0" collapsed="false">
      <c r="B12" s="179" t="s">
        <v>653</v>
      </c>
      <c r="J12" s="93"/>
    </row>
    <row r="13" customFormat="false" ht="12.8" hidden="false" customHeight="false" outlineLevel="0" collapsed="false">
      <c r="B13" s="179" t="s">
        <v>654</v>
      </c>
      <c r="J13" s="93"/>
    </row>
    <row r="14" s="17" customFormat="true" ht="12.8" hidden="false" customHeight="false" outlineLevel="0" collapsed="false">
      <c r="A14" s="19"/>
      <c r="B14" s="19"/>
    </row>
    <row r="15" s="17" customFormat="true" ht="12.8" hidden="false" customHeight="false" outlineLevel="0" collapsed="false">
      <c r="A15" s="19" t="s">
        <v>655</v>
      </c>
      <c r="B15" s="191" t="s">
        <v>656</v>
      </c>
      <c r="D15" s="0"/>
      <c r="E15" s="0"/>
      <c r="I15" s="180" t="s">
        <v>657</v>
      </c>
    </row>
    <row r="16" customFormat="false" ht="12.8" hidden="false" customHeight="false" outlineLevel="0" collapsed="false">
      <c r="B16" s="19" t="s">
        <v>658</v>
      </c>
      <c r="D16" s="0"/>
      <c r="E16" s="0"/>
      <c r="F16" s="228" t="s">
        <v>647</v>
      </c>
      <c r="G16" s="224" t="s">
        <v>648</v>
      </c>
      <c r="H16" s="245" t="s">
        <v>649</v>
      </c>
      <c r="I16" s="225" t="s">
        <v>650</v>
      </c>
      <c r="J16" s="224" t="s">
        <v>636</v>
      </c>
      <c r="K16" s="225" t="s">
        <v>641</v>
      </c>
      <c r="L16" s="226" t="s">
        <v>337</v>
      </c>
    </row>
    <row r="17" customFormat="false" ht="12.8" hidden="false" customHeight="false" outlineLevel="0" collapsed="false">
      <c r="A17" s="17" t="n">
        <v>1</v>
      </c>
      <c r="B17" s="17" t="s">
        <v>659</v>
      </c>
      <c r="D17" s="0"/>
      <c r="E17" s="0"/>
      <c r="F17" s="228" t="n">
        <f aca="false">Récapitulatif!L3</f>
        <v>0</v>
      </c>
      <c r="G17" s="198"/>
      <c r="H17" s="197"/>
      <c r="I17" s="235"/>
      <c r="J17" s="236"/>
      <c r="K17" s="237" t="str">
        <f aca="false">IF(F17&gt;0,ROUND(F17*G17/(H17*I17*8),0),"")</f>
        <v/>
      </c>
      <c r="L17" s="246" t="str">
        <f aca="false">IF(F17&gt;0,K17*J17,"")</f>
        <v/>
      </c>
    </row>
    <row r="18" customFormat="false" ht="12.8" hidden="false" customHeight="false" outlineLevel="0" collapsed="false">
      <c r="A18" s="17" t="n">
        <v>2</v>
      </c>
      <c r="B18" s="17" t="s">
        <v>114</v>
      </c>
      <c r="D18" s="0"/>
      <c r="E18" s="0"/>
      <c r="F18" s="228" t="n">
        <f aca="false">Récapitulatif!L4</f>
        <v>0</v>
      </c>
      <c r="G18" s="198"/>
      <c r="H18" s="197"/>
      <c r="I18" s="235"/>
      <c r="J18" s="197"/>
      <c r="K18" s="237" t="str">
        <f aca="false">IF(F18&gt;0,ROUND(F18*G18/(H18*I18*8),0),"")</f>
        <v/>
      </c>
      <c r="L18" s="246" t="str">
        <f aca="false">IF(F18&gt;0,K18*J18,"")</f>
        <v/>
      </c>
    </row>
    <row r="19" customFormat="false" ht="12.8" hidden="false" customHeight="false" outlineLevel="0" collapsed="false">
      <c r="A19" s="17" t="n">
        <v>3</v>
      </c>
      <c r="B19" s="17" t="s">
        <v>117</v>
      </c>
      <c r="D19" s="0"/>
      <c r="E19" s="0"/>
      <c r="F19" s="228" t="n">
        <f aca="false">Récapitulatif!L5</f>
        <v>0</v>
      </c>
      <c r="G19" s="198"/>
      <c r="H19" s="197"/>
      <c r="I19" s="235"/>
      <c r="J19" s="197"/>
      <c r="K19" s="237" t="str">
        <f aca="false">IF(F19&gt;0,ROUND(F19*G19/(H19*I19*8),0),"")</f>
        <v/>
      </c>
      <c r="L19" s="246" t="str">
        <f aca="false">IF(F19&gt;0,K19*J19,"")</f>
        <v/>
      </c>
    </row>
    <row r="20" customFormat="false" ht="12.8" hidden="false" customHeight="false" outlineLevel="0" collapsed="false">
      <c r="A20" s="17" t="n">
        <v>4</v>
      </c>
      <c r="B20" s="17" t="s">
        <v>121</v>
      </c>
      <c r="D20" s="0"/>
      <c r="E20" s="0"/>
      <c r="F20" s="228" t="n">
        <f aca="false">Récapitulatif!L6</f>
        <v>0</v>
      </c>
      <c r="G20" s="198"/>
      <c r="H20" s="197"/>
      <c r="I20" s="235"/>
      <c r="J20" s="197"/>
      <c r="K20" s="237" t="str">
        <f aca="false">IF(F20&gt;0,ROUND(F20*G20/(H20*I20*8),0),"")</f>
        <v/>
      </c>
      <c r="L20" s="246" t="str">
        <f aca="false">IF(F20&gt;0,K20*J20,"")</f>
        <v/>
      </c>
    </row>
    <row r="21" customFormat="false" ht="12.8" hidden="false" customHeight="false" outlineLevel="0" collapsed="false">
      <c r="A21" s="17" t="n">
        <v>5</v>
      </c>
      <c r="B21" s="247" t="s">
        <v>124</v>
      </c>
      <c r="D21" s="0"/>
      <c r="E21" s="0"/>
      <c r="F21" s="228" t="n">
        <f aca="false">Récapitulatif!L7</f>
        <v>0</v>
      </c>
      <c r="G21" s="198"/>
      <c r="H21" s="197"/>
      <c r="I21" s="235"/>
      <c r="J21" s="197"/>
      <c r="K21" s="237" t="str">
        <f aca="false">IF(F21&gt;0,ROUND(F21*G21/(H21*I21*8),0),"")</f>
        <v/>
      </c>
      <c r="L21" s="246" t="str">
        <f aca="false">IF(F21&gt;0,K21*J21,"")</f>
        <v/>
      </c>
      <c r="R21" s="220"/>
    </row>
    <row r="22" customFormat="false" ht="12.8" hidden="false" customHeight="false" outlineLevel="0" collapsed="false">
      <c r="A22" s="17" t="n">
        <v>6</v>
      </c>
      <c r="B22" s="17" t="s">
        <v>126</v>
      </c>
      <c r="D22" s="0"/>
      <c r="E22" s="0"/>
      <c r="F22" s="228" t="n">
        <f aca="false">Récapitulatif!L8</f>
        <v>0</v>
      </c>
      <c r="G22" s="198"/>
      <c r="H22" s="197"/>
      <c r="I22" s="235"/>
      <c r="J22" s="197"/>
      <c r="K22" s="237" t="str">
        <f aca="false">IF(F22&gt;0,ROUND(F22*G22/(H22*I22*8),0),"")</f>
        <v/>
      </c>
      <c r="L22" s="246" t="str">
        <f aca="false">IF(F22&gt;0,K22*J22,"")</f>
        <v/>
      </c>
    </row>
    <row r="23" customFormat="false" ht="12.8" hidden="false" customHeight="false" outlineLevel="0" collapsed="false">
      <c r="A23" s="17" t="n">
        <v>7</v>
      </c>
      <c r="B23" s="17" t="s">
        <v>660</v>
      </c>
      <c r="D23" s="0"/>
      <c r="E23" s="0"/>
      <c r="F23" s="228" t="n">
        <f aca="false">Récapitulatif!L9</f>
        <v>0</v>
      </c>
      <c r="G23" s="198"/>
      <c r="H23" s="197"/>
      <c r="I23" s="235"/>
      <c r="J23" s="197"/>
      <c r="K23" s="237" t="str">
        <f aca="false">IF(F23&gt;0,ROUND(F23*G23/(H23*I23*8),0),"")</f>
        <v/>
      </c>
      <c r="L23" s="246" t="str">
        <f aca="false">IF(F23&gt;0,K23*J23,"")</f>
        <v/>
      </c>
    </row>
    <row r="24" customFormat="false" ht="12.8" hidden="false" customHeight="false" outlineLevel="0" collapsed="false">
      <c r="A24" s="17" t="n">
        <v>8</v>
      </c>
      <c r="B24" s="17" t="s">
        <v>661</v>
      </c>
      <c r="D24" s="0"/>
      <c r="E24" s="0"/>
      <c r="F24" s="228" t="n">
        <f aca="false">Récapitulatif!L10</f>
        <v>0</v>
      </c>
      <c r="G24" s="198"/>
      <c r="H24" s="197"/>
      <c r="I24" s="235"/>
      <c r="J24" s="197"/>
      <c r="K24" s="237" t="str">
        <f aca="false">IF(F24&gt;0,ROUND(F24*G24/(H24*I24*8),0),"")</f>
        <v/>
      </c>
      <c r="L24" s="246" t="str">
        <f aca="false">IF(F24&gt;0,K24*J24,"")</f>
        <v/>
      </c>
    </row>
    <row r="25" customFormat="false" ht="12.8" hidden="false" customHeight="false" outlineLevel="0" collapsed="false">
      <c r="D25" s="0"/>
      <c r="E25" s="0" t="s">
        <v>662</v>
      </c>
      <c r="F25" s="228" t="n">
        <f aca="false">SUM(F17:F24)</f>
        <v>0</v>
      </c>
      <c r="G25" s="228" t="s">
        <v>663</v>
      </c>
      <c r="H25" s="228"/>
      <c r="I25" s="228"/>
      <c r="J25" s="228"/>
      <c r="K25" s="248" t="s">
        <v>664</v>
      </c>
      <c r="L25" s="224" t="n">
        <f aca="false">SUM(L17:L24)</f>
        <v>0</v>
      </c>
    </row>
    <row r="26" customFormat="false" ht="12.8" hidden="false" customHeight="false" outlineLevel="0" collapsed="false">
      <c r="D26" s="0"/>
      <c r="E26" s="0"/>
      <c r="I26" s="180"/>
      <c r="J26" s="180"/>
      <c r="K26" s="220"/>
      <c r="L26" s="220"/>
    </row>
    <row r="27" customFormat="false" ht="12.8" hidden="false" customHeight="false" outlineLevel="0" collapsed="false">
      <c r="A27" s="19" t="s">
        <v>665</v>
      </c>
      <c r="B27" s="191" t="s">
        <v>666</v>
      </c>
      <c r="D27" s="0"/>
      <c r="E27" s="0"/>
      <c r="G27" s="249" t="n">
        <v>1</v>
      </c>
      <c r="I27" s="17"/>
      <c r="J27" s="180"/>
      <c r="K27" s="250" t="s">
        <v>667</v>
      </c>
      <c r="L27" s="251" t="str">
        <f aca="false">IF(CODE_km=1,L5,IF(CODE_km=2,L10,IF(CODE_km=3,L25,"code ?")))</f>
        <v/>
      </c>
      <c r="M27" s="252"/>
    </row>
    <row r="28" customFormat="false" ht="12.8" hidden="false" customHeight="false" outlineLevel="0" collapsed="false">
      <c r="A28" s="179" t="s">
        <v>668</v>
      </c>
      <c r="B28" s="17"/>
      <c r="C28" s="180"/>
      <c r="D28" s="0"/>
      <c r="G28" s="212"/>
      <c r="H28" s="213"/>
      <c r="L28" s="20"/>
    </row>
  </sheetData>
  <sheetProtection sheet="true" objects="true" scenarios="true" selectLockedCells="true"/>
  <mergeCells count="4">
    <mergeCell ref="D1:E1"/>
    <mergeCell ref="F1:G1"/>
    <mergeCell ref="D2:E2"/>
    <mergeCell ref="F3:G3"/>
  </mergeCells>
  <conditionalFormatting sqref="F10 F17:F24">
    <cfRule type="cellIs" priority="2" operator="greaterThan" aboveAverage="0" equalAverage="0" bottom="0" percent="0" rank="0" text="" dxfId="6">
      <formula>0</formula>
    </cfRule>
  </conditionalFormatting>
  <conditionalFormatting sqref="I5">
    <cfRule type="cellIs" priority="3" operator="greaterThan" aboveAverage="0" equalAverage="0" bottom="0" percent="0" rank="0" text="" dxfId="6">
      <formula>0</formula>
    </cfRule>
  </conditionalFormatting>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N4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G27" activeCellId="0" sqref="G27"/>
    </sheetView>
  </sheetViews>
  <sheetFormatPr defaultColWidth="11.53515625" defaultRowHeight="12.8" zeroHeight="false" outlineLevelRow="0" outlineLevelCol="0"/>
  <cols>
    <col collapsed="false" customWidth="true" hidden="false" outlineLevel="0" max="1" min="1" style="17" width="18.9"/>
    <col collapsed="false" customWidth="false" hidden="false" outlineLevel="0" max="3" min="2" style="17" width="11.52"/>
    <col collapsed="false" customWidth="true" hidden="false" outlineLevel="0" max="4" min="4" style="17" width="7.71"/>
    <col collapsed="false" customWidth="true" hidden="false" outlineLevel="0" max="5" min="5" style="17" width="23.15"/>
    <col collapsed="false" customWidth="true" hidden="false" outlineLevel="0" max="6" min="6" style="18" width="2.06"/>
    <col collapsed="false" customWidth="true" hidden="false" outlineLevel="0" max="7" min="7" style="17" width="21.48"/>
    <col collapsed="false" customWidth="true" hidden="false" outlineLevel="0" max="8" min="8" style="17" width="4.89"/>
    <col collapsed="false" customWidth="true" hidden="false" outlineLevel="0" max="12" min="9" style="17" width="13.78"/>
    <col collapsed="false" customWidth="false" hidden="false" outlineLevel="0" max="1024" min="13" style="17" width="11.52"/>
  </cols>
  <sheetData>
    <row r="1" customFormat="false" ht="15" hidden="false" customHeight="false" outlineLevel="0" collapsed="false">
      <c r="A1" s="19" t="s">
        <v>100</v>
      </c>
      <c r="C1" s="20" t="s">
        <v>101</v>
      </c>
      <c r="D1" s="21" t="n">
        <v>2017</v>
      </c>
      <c r="E1" s="22" t="n">
        <v>775</v>
      </c>
      <c r="G1" s="13" t="s">
        <v>102</v>
      </c>
      <c r="H1" s="23"/>
      <c r="I1" s="24" t="s">
        <v>103</v>
      </c>
      <c r="J1" s="25"/>
      <c r="K1" s="26"/>
      <c r="L1" s="27"/>
      <c r="M1" s="14"/>
      <c r="N1" s="0"/>
    </row>
    <row r="2" customFormat="false" ht="12.8" hidden="false" customHeight="false" outlineLevel="0" collapsed="false">
      <c r="A2" s="17" t="s">
        <v>104</v>
      </c>
      <c r="C2" s="20" t="s">
        <v>105</v>
      </c>
      <c r="D2" s="28" t="n">
        <f aca="false">YEAR(A3)</f>
        <v>2022</v>
      </c>
      <c r="E2" s="29" t="n">
        <v>954</v>
      </c>
      <c r="G2" s="30" t="s">
        <v>106</v>
      </c>
      <c r="H2" s="31"/>
      <c r="I2" s="32" t="s">
        <v>107</v>
      </c>
      <c r="J2" s="33"/>
      <c r="K2" s="33"/>
      <c r="L2" s="34"/>
      <c r="M2" s="33"/>
    </row>
    <row r="3" customFormat="false" ht="12.8" hidden="false" customHeight="false" outlineLevel="0" collapsed="false">
      <c r="A3" s="35" t="n">
        <f aca="true">TODAY()</f>
        <v>44885</v>
      </c>
      <c r="B3" s="36"/>
      <c r="C3" s="37" t="s">
        <v>108</v>
      </c>
      <c r="D3" s="38"/>
      <c r="E3" s="39" t="str">
        <f aca="false">IF(D3=0,"choisir la TVA !!!!",IF(D3&gt;0.1,"Immeuble récent - 10 ans","Immeuble de + 10 ans"))</f>
        <v>choisir la TVA !!!!</v>
      </c>
      <c r="G3" s="40" t="s">
        <v>109</v>
      </c>
      <c r="H3" s="41"/>
      <c r="I3" s="42" t="n">
        <v>1</v>
      </c>
      <c r="J3" s="17" t="s">
        <v>110</v>
      </c>
      <c r="L3" s="43" t="n">
        <f aca="false">'Plafonds &amp; murs'!K60</f>
        <v>0</v>
      </c>
    </row>
    <row r="4" customFormat="false" ht="12.8" hidden="false" customHeight="false" outlineLevel="0" collapsed="false">
      <c r="A4" s="44" t="s">
        <v>111</v>
      </c>
      <c r="B4" s="45" t="s">
        <v>112</v>
      </c>
      <c r="C4" s="46"/>
      <c r="D4" s="46"/>
      <c r="E4" s="46"/>
      <c r="G4" s="47" t="s">
        <v>113</v>
      </c>
      <c r="H4" s="48"/>
      <c r="I4" s="42" t="n">
        <v>2</v>
      </c>
      <c r="J4" s="17" t="s">
        <v>114</v>
      </c>
      <c r="L4" s="43" t="n">
        <f aca="false">Sols!K62</f>
        <v>0</v>
      </c>
    </row>
    <row r="5" customFormat="false" ht="12.8" hidden="false" customHeight="false" outlineLevel="0" collapsed="false">
      <c r="A5" s="49"/>
      <c r="B5" s="50" t="s">
        <v>115</v>
      </c>
      <c r="C5" s="51"/>
      <c r="D5" s="51"/>
      <c r="E5" s="51"/>
      <c r="G5" s="52" t="s">
        <v>116</v>
      </c>
      <c r="H5" s="48"/>
      <c r="I5" s="42" t="n">
        <v>3</v>
      </c>
      <c r="J5" s="17" t="s">
        <v>117</v>
      </c>
      <c r="L5" s="43" t="n">
        <f aca="false">Menuiseries!K42</f>
        <v>0</v>
      </c>
    </row>
    <row r="6" customFormat="false" ht="12.8" hidden="false" customHeight="false" outlineLevel="0" collapsed="false">
      <c r="A6" s="44" t="s">
        <v>118</v>
      </c>
      <c r="B6" s="45" t="s">
        <v>119</v>
      </c>
      <c r="C6" s="46"/>
      <c r="D6" s="46"/>
      <c r="E6" s="46"/>
      <c r="G6" s="47" t="s">
        <v>120</v>
      </c>
      <c r="H6" s="48"/>
      <c r="I6" s="42" t="n">
        <v>4</v>
      </c>
      <c r="J6" s="17" t="s">
        <v>121</v>
      </c>
      <c r="L6" s="43" t="n">
        <f aca="false">Mobilier!K15</f>
        <v>0</v>
      </c>
    </row>
    <row r="7" customFormat="false" ht="12.8" hidden="false" customHeight="false" outlineLevel="0" collapsed="false">
      <c r="A7" s="53" t="s">
        <v>122</v>
      </c>
      <c r="B7" s="17" t="s">
        <v>112</v>
      </c>
      <c r="C7" s="54"/>
      <c r="D7" s="54"/>
      <c r="E7" s="54"/>
      <c r="G7" s="47" t="s">
        <v>123</v>
      </c>
      <c r="H7" s="48"/>
      <c r="I7" s="42" t="n">
        <v>5</v>
      </c>
      <c r="J7" s="17" t="s">
        <v>124</v>
      </c>
      <c r="L7" s="43" t="n">
        <f aca="false">'Sanitaire &amp; chauffage'!K56</f>
        <v>0</v>
      </c>
    </row>
    <row r="8" customFormat="false" ht="12.8" hidden="false" customHeight="false" outlineLevel="0" collapsed="false">
      <c r="A8" s="53"/>
      <c r="B8" s="17" t="s">
        <v>115</v>
      </c>
      <c r="C8" s="54"/>
      <c r="D8" s="54"/>
      <c r="E8" s="54"/>
      <c r="G8" s="47" t="s">
        <v>125</v>
      </c>
      <c r="H8" s="48"/>
      <c r="I8" s="42" t="n">
        <v>6</v>
      </c>
      <c r="J8" s="17" t="s">
        <v>126</v>
      </c>
      <c r="L8" s="43" t="n">
        <f aca="false">Électricité!K18</f>
        <v>0</v>
      </c>
    </row>
    <row r="9" customFormat="false" ht="12.8" hidden="false" customHeight="false" outlineLevel="0" collapsed="false">
      <c r="A9" s="49"/>
      <c r="B9" s="50" t="s">
        <v>127</v>
      </c>
      <c r="C9" s="51"/>
      <c r="D9" s="51"/>
      <c r="E9" s="51"/>
      <c r="G9" s="47" t="s">
        <v>128</v>
      </c>
      <c r="H9" s="48"/>
      <c r="I9" s="42" t="n">
        <v>7</v>
      </c>
      <c r="J9" s="17" t="s">
        <v>129</v>
      </c>
      <c r="L9" s="43" t="n">
        <f aca="false">'Égouttage &amp; Toitures'!K16</f>
        <v>0</v>
      </c>
    </row>
    <row r="10" customFormat="false" ht="12.8" hidden="false" customHeight="false" outlineLevel="0" collapsed="false">
      <c r="A10" s="44" t="s">
        <v>130</v>
      </c>
      <c r="B10" s="45" t="s">
        <v>119</v>
      </c>
      <c r="C10" s="46"/>
      <c r="D10" s="46"/>
      <c r="E10" s="46"/>
      <c r="G10" s="55" t="s">
        <v>131</v>
      </c>
      <c r="H10" s="56"/>
      <c r="I10" s="49" t="n">
        <v>8</v>
      </c>
      <c r="J10" s="50" t="s">
        <v>132</v>
      </c>
      <c r="K10" s="50"/>
      <c r="L10" s="57" t="n">
        <f aca="false">'Nettoyages &amp; abords'!K53</f>
        <v>0</v>
      </c>
    </row>
    <row r="11" customFormat="false" ht="12.8" hidden="false" customHeight="false" outlineLevel="0" collapsed="false">
      <c r="A11" s="53" t="s">
        <v>133</v>
      </c>
      <c r="B11" s="17" t="s">
        <v>112</v>
      </c>
      <c r="C11" s="54"/>
      <c r="D11" s="54"/>
      <c r="E11" s="54"/>
      <c r="G11" s="44" t="s">
        <v>134</v>
      </c>
      <c r="H11" s="58"/>
      <c r="I11" s="59" t="s">
        <v>135</v>
      </c>
      <c r="L11" s="60" t="n">
        <f aca="false">SUM(L3:L10)</f>
        <v>0</v>
      </c>
    </row>
    <row r="12" customFormat="false" ht="12.8" hidden="false" customHeight="false" outlineLevel="0" collapsed="false">
      <c r="A12" s="53"/>
      <c r="B12" s="17" t="s">
        <v>115</v>
      </c>
      <c r="C12" s="54"/>
      <c r="D12" s="54"/>
      <c r="E12" s="54"/>
      <c r="G12" s="61" t="s">
        <v>136</v>
      </c>
      <c r="H12" s="62"/>
      <c r="I12" s="49" t="n">
        <v>10</v>
      </c>
      <c r="J12" s="63" t="s">
        <v>137</v>
      </c>
      <c r="K12" s="50"/>
      <c r="L12" s="64" t="str">
        <f aca="false">Déplacements!L27</f>
        <v/>
      </c>
    </row>
    <row r="13" customFormat="false" ht="12.8" hidden="false" customHeight="false" outlineLevel="0" collapsed="false">
      <c r="A13" s="49"/>
      <c r="B13" s="50" t="s">
        <v>127</v>
      </c>
      <c r="C13" s="51"/>
      <c r="D13" s="51"/>
      <c r="E13" s="51"/>
      <c r="G13" s="65" t="s">
        <v>138</v>
      </c>
      <c r="H13" s="48"/>
      <c r="I13" s="49"/>
      <c r="J13" s="50"/>
      <c r="K13" s="50"/>
      <c r="L13" s="64"/>
    </row>
    <row r="14" customFormat="false" ht="12.8" hidden="false" customHeight="false" outlineLevel="0" collapsed="false">
      <c r="A14" s="44" t="s">
        <v>139</v>
      </c>
      <c r="B14" s="45" t="s">
        <v>119</v>
      </c>
      <c r="C14" s="46"/>
      <c r="D14" s="46"/>
      <c r="E14" s="46"/>
      <c r="G14" s="66" t="s">
        <v>140</v>
      </c>
      <c r="H14" s="67"/>
      <c r="I14" s="42"/>
      <c r="J14" s="19" t="s">
        <v>141</v>
      </c>
      <c r="L14" s="68" t="n">
        <f aca="false">SUM(L11:L13)</f>
        <v>0</v>
      </c>
    </row>
    <row r="15" customFormat="false" ht="12.8" hidden="false" customHeight="false" outlineLevel="0" collapsed="false">
      <c r="A15" s="42"/>
      <c r="B15" s="17" t="s">
        <v>112</v>
      </c>
      <c r="C15" s="54"/>
      <c r="D15" s="54"/>
      <c r="E15" s="54"/>
      <c r="G15" s="66" t="s">
        <v>142</v>
      </c>
      <c r="H15" s="67"/>
      <c r="I15" s="49"/>
      <c r="J15" s="69" t="str">
        <f aca="false">IF(K15&gt;0,"Taux de TVA choisi","Choisir un taux de TVA !")</f>
        <v>Choisir un taux de TVA !</v>
      </c>
      <c r="K15" s="70" t="n">
        <f aca="false">D3</f>
        <v>0</v>
      </c>
      <c r="L15" s="64" t="n">
        <f aca="false">L14*K15</f>
        <v>0</v>
      </c>
    </row>
    <row r="16" customFormat="false" ht="12.8" hidden="false" customHeight="false" outlineLevel="0" collapsed="false">
      <c r="A16" s="42"/>
      <c r="B16" s="17" t="s">
        <v>115</v>
      </c>
      <c r="C16" s="54"/>
      <c r="D16" s="54"/>
      <c r="E16" s="54"/>
      <c r="G16" s="66" t="s">
        <v>143</v>
      </c>
      <c r="H16" s="67"/>
      <c r="I16" s="71"/>
      <c r="J16" s="72" t="s">
        <v>144</v>
      </c>
      <c r="K16" s="72"/>
      <c r="L16" s="73" t="n">
        <f aca="false">L14+L15</f>
        <v>0</v>
      </c>
    </row>
    <row r="17" customFormat="false" ht="12.8" hidden="false" customHeight="false" outlineLevel="0" collapsed="false">
      <c r="A17" s="49"/>
      <c r="B17" s="50" t="s">
        <v>127</v>
      </c>
      <c r="C17" s="51"/>
      <c r="D17" s="51"/>
      <c r="E17" s="51"/>
      <c r="G17" s="74" t="s">
        <v>145</v>
      </c>
      <c r="H17" s="67"/>
      <c r="I17" s="52" t="s">
        <v>146</v>
      </c>
      <c r="J17" s="0" t="s">
        <v>147</v>
      </c>
      <c r="K17" s="0" t="s">
        <v>148</v>
      </c>
      <c r="L17" s="75" t="s">
        <v>149</v>
      </c>
    </row>
    <row r="18" customFormat="false" ht="12.8" hidden="false" customHeight="false" outlineLevel="0" collapsed="false">
      <c r="A18" s="59" t="s">
        <v>150</v>
      </c>
      <c r="B18" s="76" t="s">
        <v>151</v>
      </c>
      <c r="C18" s="54"/>
      <c r="D18" s="54"/>
      <c r="E18" s="54"/>
      <c r="G18" s="77" t="s">
        <v>152</v>
      </c>
      <c r="H18" s="67"/>
      <c r="I18" s="78" t="s">
        <v>153</v>
      </c>
      <c r="J18" s="79"/>
      <c r="K18" s="80"/>
      <c r="L18" s="68" t="n">
        <f aca="false">J18*K18</f>
        <v>0</v>
      </c>
    </row>
    <row r="19" customFormat="false" ht="12.8" hidden="false" customHeight="false" outlineLevel="0" collapsed="false">
      <c r="A19" s="59"/>
      <c r="B19" s="76" t="s">
        <v>154</v>
      </c>
      <c r="C19" s="54"/>
      <c r="D19" s="54"/>
      <c r="E19" s="54"/>
      <c r="G19" s="81" t="s">
        <v>155</v>
      </c>
      <c r="H19" s="82"/>
      <c r="I19" s="83" t="s">
        <v>156</v>
      </c>
      <c r="J19" s="84"/>
      <c r="K19" s="84"/>
      <c r="L19" s="85" t="n">
        <f aca="false">L16+L18</f>
        <v>0</v>
      </c>
    </row>
    <row r="20" customFormat="false" ht="12.8" hidden="false" customHeight="false" outlineLevel="0" collapsed="false">
      <c r="A20" s="59"/>
      <c r="B20" s="76" t="s">
        <v>157</v>
      </c>
      <c r="C20" s="54"/>
      <c r="D20" s="54"/>
      <c r="E20" s="54"/>
      <c r="G20" s="86" t="s">
        <v>158</v>
      </c>
      <c r="H20" s="86"/>
      <c r="I20" s="87" t="n">
        <f aca="false">-K18*2</f>
        <v>-0</v>
      </c>
      <c r="J20" s="88"/>
      <c r="K20" s="88" t="str">
        <f aca="false">IF(L19&gt;I20,"insuffisant, reste à payer","suffisant, à rembourser")</f>
        <v>suffisant, à rembourser</v>
      </c>
      <c r="L20" s="89" t="n">
        <f aca="false">(I20+L19)</f>
        <v>0</v>
      </c>
    </row>
    <row r="21" customFormat="false" ht="12.8" hidden="false" customHeight="false" outlineLevel="0" collapsed="false">
      <c r="A21" s="42" t="s">
        <v>159</v>
      </c>
      <c r="B21" s="90" t="n">
        <v>0</v>
      </c>
      <c r="C21" s="20" t="s">
        <v>160</v>
      </c>
      <c r="D21" s="20" t="s">
        <v>161</v>
      </c>
      <c r="E21" s="91" t="n">
        <v>68899.5</v>
      </c>
      <c r="G21" s="0" t="s">
        <v>162</v>
      </c>
      <c r="H21" s="0"/>
      <c r="I21" s="0"/>
      <c r="J21" s="0"/>
      <c r="K21" s="0"/>
      <c r="L21" s="0"/>
    </row>
    <row r="22" customFormat="false" ht="12.8" hidden="false" customHeight="false" outlineLevel="0" collapsed="false">
      <c r="A22" s="42" t="s">
        <v>163</v>
      </c>
      <c r="B22" s="92"/>
      <c r="C22" s="20" t="s">
        <v>164</v>
      </c>
      <c r="D22" s="20" t="s">
        <v>165</v>
      </c>
      <c r="E22" s="91" t="n">
        <v>50441.3</v>
      </c>
      <c r="G22" s="0"/>
      <c r="H22" s="0"/>
      <c r="I22" s="6" t="s">
        <v>166</v>
      </c>
      <c r="J22" s="79" t="n">
        <v>3</v>
      </c>
      <c r="K22" s="93" t="n">
        <f aca="false">K18</f>
        <v>0</v>
      </c>
      <c r="L22" s="68" t="n">
        <f aca="false">J22*K22</f>
        <v>0</v>
      </c>
    </row>
    <row r="23" customFormat="false" ht="12.8" hidden="false" customHeight="false" outlineLevel="0" collapsed="false">
      <c r="A23" s="42" t="s">
        <v>167</v>
      </c>
      <c r="B23" s="92"/>
      <c r="C23" s="20" t="s">
        <v>168</v>
      </c>
      <c r="D23" s="20" t="s">
        <v>169</v>
      </c>
      <c r="E23" s="91"/>
      <c r="G23" s="0"/>
      <c r="H23" s="0"/>
      <c r="I23" s="6" t="s">
        <v>170</v>
      </c>
      <c r="J23" s="79" t="n">
        <f aca="false">-J18</f>
        <v>-0</v>
      </c>
      <c r="K23" s="93" t="n">
        <f aca="false">K18</f>
        <v>0</v>
      </c>
      <c r="L23" s="68" t="n">
        <f aca="false">J23*K23</f>
        <v>-0</v>
      </c>
    </row>
    <row r="24" customFormat="false" ht="12.8" hidden="false" customHeight="false" outlineLevel="0" collapsed="false">
      <c r="A24" s="49" t="s">
        <v>171</v>
      </c>
      <c r="B24" s="94" t="n">
        <v>1149.13</v>
      </c>
      <c r="C24" s="69" t="s">
        <v>172</v>
      </c>
      <c r="D24" s="69" t="s">
        <v>173</v>
      </c>
      <c r="E24" s="95"/>
      <c r="G24" s="96"/>
      <c r="H24" s="97"/>
      <c r="I24" s="97"/>
      <c r="J24" s="97"/>
      <c r="K24" s="98" t="s">
        <v>174</v>
      </c>
      <c r="L24" s="99" t="n">
        <f aca="false">L20+L23+L22</f>
        <v>0</v>
      </c>
    </row>
    <row r="25" customFormat="false" ht="12.8" hidden="false" customHeight="true" outlineLevel="0" collapsed="false">
      <c r="A25" s="100" t="s">
        <v>175</v>
      </c>
      <c r="B25" s="101" t="n">
        <v>42642</v>
      </c>
      <c r="C25" s="3" t="s">
        <v>176</v>
      </c>
      <c r="D25" s="102" t="s">
        <v>177</v>
      </c>
      <c r="E25" s="102"/>
      <c r="G25" s="0"/>
      <c r="H25" s="0"/>
      <c r="I25" s="0"/>
      <c r="J25" s="0"/>
      <c r="K25" s="0"/>
      <c r="L25" s="0"/>
    </row>
    <row r="26" customFormat="false" ht="12.8" hidden="false" customHeight="false" outlineLevel="0" collapsed="false">
      <c r="A26" s="103" t="s">
        <v>178</v>
      </c>
      <c r="B26" s="104" t="n">
        <v>43675</v>
      </c>
      <c r="C26" s="0"/>
      <c r="D26" s="102"/>
      <c r="E26" s="102"/>
      <c r="G26" s="105" t="s">
        <v>179</v>
      </c>
      <c r="H26" s="105"/>
      <c r="I26" s="105"/>
      <c r="J26" s="106" t="s">
        <v>2</v>
      </c>
      <c r="K26" s="107"/>
      <c r="L26" s="107"/>
    </row>
    <row r="27" customFormat="false" ht="12.8" hidden="false" customHeight="true" outlineLevel="0" collapsed="false">
      <c r="A27" s="108" t="s">
        <v>180</v>
      </c>
      <c r="B27" s="109" t="n">
        <f aca="false">ROUND((B26-B25)/365*12,0)</f>
        <v>34</v>
      </c>
      <c r="C27" s="11" t="str">
        <f aca="false">"ou "&amp;ROUND((B26-B25)/365,1)&amp;" années"</f>
        <v>ou 2,8 années</v>
      </c>
      <c r="D27" s="102"/>
      <c r="E27" s="102"/>
      <c r="G27" s="110" t="s">
        <v>181</v>
      </c>
      <c r="H27" s="110"/>
      <c r="I27" s="110"/>
      <c r="J27" s="110"/>
      <c r="K27" s="107"/>
      <c r="L27" s="107"/>
    </row>
    <row r="28" customFormat="false" ht="12.8" hidden="false" customHeight="false" outlineLevel="0" collapsed="false">
      <c r="A28" s="0"/>
      <c r="B28" s="0"/>
      <c r="C28" s="0"/>
      <c r="D28" s="0"/>
      <c r="E28" s="0"/>
      <c r="G28" s="110"/>
      <c r="H28" s="110"/>
      <c r="I28" s="110"/>
      <c r="J28" s="110"/>
      <c r="K28" s="107"/>
      <c r="L28" s="107"/>
    </row>
    <row r="29" customFormat="false" ht="12.8" hidden="false" customHeight="true" outlineLevel="0" collapsed="false">
      <c r="A29" s="111" t="s">
        <v>182</v>
      </c>
      <c r="B29" s="111"/>
      <c r="C29" s="111"/>
      <c r="D29" s="111"/>
      <c r="E29" s="111"/>
      <c r="G29" s="110"/>
      <c r="H29" s="110"/>
      <c r="I29" s="110"/>
      <c r="J29" s="110"/>
      <c r="K29" s="107"/>
      <c r="L29" s="107"/>
    </row>
    <row r="30" customFormat="false" ht="12.8" hidden="false" customHeight="false" outlineLevel="0" collapsed="false">
      <c r="A30" s="111"/>
      <c r="B30" s="111"/>
      <c r="C30" s="111"/>
      <c r="D30" s="111"/>
      <c r="E30" s="111"/>
      <c r="G30" s="110"/>
      <c r="H30" s="110"/>
      <c r="I30" s="110"/>
      <c r="J30" s="110"/>
      <c r="K30" s="107"/>
      <c r="L30" s="107"/>
    </row>
    <row r="31" customFormat="false" ht="12.8" hidden="false" customHeight="false" outlineLevel="0" collapsed="false">
      <c r="A31" s="111"/>
      <c r="B31" s="111"/>
      <c r="C31" s="111"/>
      <c r="D31" s="111"/>
      <c r="E31" s="111"/>
      <c r="G31" s="110"/>
      <c r="H31" s="110"/>
      <c r="I31" s="110"/>
      <c r="J31" s="110"/>
      <c r="K31" s="112" t="s">
        <v>183</v>
      </c>
      <c r="L31" s="112"/>
    </row>
    <row r="32" customFormat="false" ht="12.8" hidden="false" customHeight="false" outlineLevel="0" collapsed="false">
      <c r="A32" s="111"/>
      <c r="B32" s="111"/>
      <c r="C32" s="111"/>
      <c r="D32" s="111"/>
      <c r="E32" s="111"/>
      <c r="I32" s="107"/>
      <c r="J32" s="107"/>
      <c r="K32" s="113"/>
      <c r="L32" s="113"/>
    </row>
    <row r="33" customFormat="false" ht="12.8" hidden="false" customHeight="false" outlineLevel="0" collapsed="false">
      <c r="A33" s="114" t="s">
        <v>184</v>
      </c>
      <c r="B33" s="115" t="s">
        <v>185</v>
      </c>
      <c r="C33" s="115"/>
      <c r="D33" s="116"/>
      <c r="E33" s="117" t="s">
        <v>186</v>
      </c>
      <c r="I33" s="107"/>
      <c r="J33" s="107"/>
      <c r="K33" s="113"/>
      <c r="L33" s="113"/>
    </row>
    <row r="34" customFormat="false" ht="12.8" hidden="false" customHeight="false" outlineLevel="0" collapsed="false">
      <c r="A34" s="118" t="s">
        <v>187</v>
      </c>
      <c r="C34" s="119" t="s">
        <v>188</v>
      </c>
      <c r="D34" s="10"/>
      <c r="E34" s="120" t="s">
        <v>2</v>
      </c>
      <c r="I34" s="107"/>
      <c r="J34" s="107"/>
      <c r="K34" s="113"/>
      <c r="L34" s="113"/>
    </row>
    <row r="35" customFormat="false" ht="12.8" hidden="false" customHeight="false" outlineLevel="0" collapsed="false">
      <c r="A35" s="121" t="s">
        <v>189</v>
      </c>
      <c r="C35" s="17" t="s">
        <v>190</v>
      </c>
      <c r="D35" s="10"/>
      <c r="E35" s="122" t="s">
        <v>191</v>
      </c>
      <c r="I35" s="107"/>
      <c r="J35" s="107"/>
      <c r="K35" s="113"/>
      <c r="L35" s="113"/>
    </row>
    <row r="36" customFormat="false" ht="12.8" hidden="false" customHeight="false" outlineLevel="0" collapsed="false">
      <c r="A36" s="121" t="s">
        <v>192</v>
      </c>
      <c r="B36" s="17" t="s">
        <v>193</v>
      </c>
      <c r="C36" s="0"/>
      <c r="D36" s="10"/>
      <c r="E36" s="122" t="s">
        <v>194</v>
      </c>
      <c r="I36" s="107"/>
      <c r="J36" s="107"/>
      <c r="K36" s="113"/>
      <c r="L36" s="113"/>
    </row>
    <row r="37" customFormat="false" ht="12.8" hidden="false" customHeight="false" outlineLevel="0" collapsed="false">
      <c r="A37" s="123" t="s">
        <v>195</v>
      </c>
      <c r="B37" s="124" t="s">
        <v>196</v>
      </c>
      <c r="C37" s="125"/>
      <c r="D37" s="126"/>
      <c r="E37" s="127" t="s">
        <v>197</v>
      </c>
      <c r="I37" s="112" t="s">
        <v>198</v>
      </c>
      <c r="J37" s="112"/>
      <c r="K37" s="112" t="s">
        <v>199</v>
      </c>
      <c r="L37" s="112"/>
    </row>
    <row r="41" customFormat="false" ht="12.8" hidden="false" customHeight="false" outlineLevel="0" collapsed="false">
      <c r="E41" s="0"/>
    </row>
    <row r="42" customFormat="false" ht="12.8" hidden="false" customHeight="false" outlineLevel="0" collapsed="false">
      <c r="E42" s="0"/>
    </row>
    <row r="43" customFormat="false" ht="12.8" hidden="false" customHeight="false" outlineLevel="0" collapsed="false">
      <c r="E43" s="0"/>
    </row>
  </sheetData>
  <sheetProtection sheet="true" objects="true" scenarios="true" selectLockedCells="true"/>
  <mergeCells count="30">
    <mergeCell ref="F1:F3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G20:H20"/>
    <mergeCell ref="D25:E27"/>
    <mergeCell ref="G26:I26"/>
    <mergeCell ref="K26:L30"/>
    <mergeCell ref="G27:J31"/>
    <mergeCell ref="A29:E32"/>
    <mergeCell ref="K31:L31"/>
    <mergeCell ref="G32:G37"/>
    <mergeCell ref="I32:J36"/>
    <mergeCell ref="K32:L36"/>
    <mergeCell ref="I37:J37"/>
    <mergeCell ref="K37:L37"/>
  </mergeCells>
  <conditionalFormatting sqref="L3:L9">
    <cfRule type="cellIs" priority="2" operator="greaterThan" aboveAverage="0" equalAverage="0" bottom="0" percent="0" rank="0" text="" dxfId="0">
      <formula>0</formula>
    </cfRule>
  </conditionalFormatting>
  <conditionalFormatting sqref="D3">
    <cfRule type="cellIs" priority="3" operator="greaterThan" aboveAverage="0" equalAverage="0" bottom="0" percent="0" rank="0" text="" dxfId="1">
      <formula>0</formula>
    </cfRule>
  </conditionalFormatting>
  <conditionalFormatting sqref="L10:L18">
    <cfRule type="cellIs" priority="4" operator="greaterThan" aboveAverage="0" equalAverage="0" bottom="0" percent="0" rank="0" text="" dxfId="0">
      <formula>0</formula>
    </cfRule>
  </conditionalFormatting>
  <conditionalFormatting sqref="I14:J14">
    <cfRule type="expression" priority="5" aboveAverage="0" equalAverage="0" bottom="0" percent="0" rank="0" text="" dxfId="2">
      <formula>IF($D$3=0,TRUE())</formula>
    </cfRule>
  </conditionalFormatting>
  <conditionalFormatting sqref="K14:L14">
    <cfRule type="expression" priority="6" aboveAverage="0" equalAverage="0" bottom="0" percent="0" rank="0" text="" dxfId="3">
      <formula>IF($D$3=0,TRUE())</formula>
    </cfRule>
  </conditionalFormatting>
  <conditionalFormatting sqref="L20">
    <cfRule type="cellIs" priority="7" operator="greaterThanOrEqual" aboveAverage="0" equalAverage="0" bottom="0" percent="0" rank="0" text="" dxfId="3">
      <formula>0</formula>
    </cfRule>
    <cfRule type="cellIs" priority="8" operator="lessThan" aboveAverage="0" equalAverage="0" bottom="0" percent="0" rank="0" text="" dxfId="4">
      <formula>0</formula>
    </cfRule>
  </conditionalFormatting>
  <conditionalFormatting sqref="L22">
    <cfRule type="cellIs" priority="9" operator="greaterThan" aboveAverage="0" equalAverage="0" bottom="0" percent="0" rank="0" text="" dxfId="0">
      <formula>0</formula>
    </cfRule>
  </conditionalFormatting>
  <hyperlinks>
    <hyperlink ref="J26" r:id="rId1" display="jeanglaude@skynet.be"/>
    <hyperlink ref="A34" r:id="rId2" display="https://www.snpc-nems.be/"/>
    <hyperlink ref="C34" r:id="rId3" display="office@snpc-nems.be"/>
    <hyperlink ref="E34" r:id="rId4" display="jeanglaude@skynet.be"/>
  </hyperlinks>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AE00"/>
    <pageSetUpPr fitToPage="true"/>
  </sheetPr>
  <dimension ref="A1:AMJ178"/>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0" ySplit="3" topLeftCell="A4" activePane="bottomLeft" state="frozen"/>
      <selection pane="topLeft" activeCell="A1" activeCellId="0" sqref="A1"/>
      <selection pane="bottomLeft" activeCell="F4" activeCellId="0" sqref="F4"/>
    </sheetView>
  </sheetViews>
  <sheetFormatPr defaultColWidth="11.53515625" defaultRowHeight="12.8" zeroHeight="false" outlineLevelRow="0" outlineLevelCol="0"/>
  <cols>
    <col collapsed="false" customWidth="true" hidden="false" outlineLevel="0" max="1" min="1" style="128" width="3.6"/>
    <col collapsed="false" customWidth="true" hidden="false" outlineLevel="0" max="2" min="2" style="129" width="18.39"/>
    <col collapsed="false" customWidth="true" hidden="false" outlineLevel="0" max="3" min="3" style="130" width="5.01"/>
    <col collapsed="false" customWidth="true" hidden="true" outlineLevel="0" max="4" min="4" style="130" width="3.79"/>
    <col collapsed="false" customWidth="true" hidden="false" outlineLevel="0" max="5" min="5" style="131" width="6.36"/>
    <col collapsed="false" customWidth="true" hidden="false" outlineLevel="0" max="6" min="6" style="130" width="5.96"/>
    <col collapsed="false" customWidth="true" hidden="false" outlineLevel="0" max="7" min="7" style="132" width="6.36"/>
    <col collapsed="false" customWidth="true" hidden="false" outlineLevel="0" max="8" min="8" style="132" width="5.69"/>
    <col collapsed="false" customWidth="true" hidden="false" outlineLevel="0" max="9" min="9" style="132" width="3.92"/>
    <col collapsed="false" customWidth="true" hidden="false" outlineLevel="0" max="40" min="10" style="130" width="3.92"/>
    <col collapsed="false" customWidth="false" hidden="false" outlineLevel="0" max="1013" min="41" style="130" width="11.52"/>
  </cols>
  <sheetData>
    <row r="1" s="141" customFormat="true" ht="12.8" hidden="false" customHeight="true" outlineLevel="0" collapsed="false">
      <c r="A1" s="133" t="s">
        <v>200</v>
      </c>
      <c r="B1" s="134" t="s">
        <v>201</v>
      </c>
      <c r="C1" s="135" t="s">
        <v>202</v>
      </c>
      <c r="D1" s="135" t="s">
        <v>203</v>
      </c>
      <c r="E1" s="136" t="s">
        <v>204</v>
      </c>
      <c r="F1" s="135" t="s">
        <v>205</v>
      </c>
      <c r="G1" s="137" t="s">
        <v>206</v>
      </c>
      <c r="H1" s="137" t="s">
        <v>207</v>
      </c>
      <c r="I1" s="138" t="s">
        <v>208</v>
      </c>
      <c r="J1" s="138"/>
      <c r="K1" s="138"/>
      <c r="L1" s="138"/>
      <c r="M1" s="138"/>
      <c r="N1" s="138"/>
      <c r="O1" s="138"/>
      <c r="P1" s="138"/>
      <c r="Q1" s="138"/>
      <c r="R1" s="138"/>
      <c r="S1" s="138"/>
      <c r="T1" s="138"/>
      <c r="U1" s="138"/>
      <c r="V1" s="138"/>
      <c r="W1" s="138"/>
      <c r="X1" s="138"/>
      <c r="Y1" s="138"/>
      <c r="Z1" s="138"/>
      <c r="AA1" s="138"/>
      <c r="AB1" s="138"/>
      <c r="AC1" s="139"/>
      <c r="AD1" s="140" t="s">
        <v>209</v>
      </c>
      <c r="AE1" s="140"/>
      <c r="AF1" s="140"/>
      <c r="AG1" s="140" t="s">
        <v>210</v>
      </c>
      <c r="AH1" s="140"/>
      <c r="AI1" s="140"/>
      <c r="AJ1" s="140"/>
      <c r="AK1" s="140"/>
      <c r="AL1" s="140"/>
      <c r="AM1" s="140"/>
      <c r="AN1" s="140"/>
      <c r="AKV1" s="130"/>
      <c r="AKW1" s="130"/>
      <c r="AKX1" s="130"/>
      <c r="AKY1" s="130"/>
      <c r="AKZ1" s="130"/>
      <c r="ALA1" s="130"/>
      <c r="ALB1" s="130"/>
      <c r="ALC1" s="130"/>
      <c r="ALD1" s="130"/>
      <c r="ALE1" s="130"/>
      <c r="ALF1" s="130"/>
      <c r="ALG1" s="130"/>
      <c r="ALH1" s="130"/>
      <c r="ALI1" s="130"/>
      <c r="ALJ1" s="130"/>
      <c r="ALK1" s="130"/>
      <c r="ALL1" s="130"/>
      <c r="ALM1" s="130"/>
      <c r="ALN1" s="130"/>
      <c r="ALO1" s="130"/>
      <c r="ALP1" s="130"/>
      <c r="ALQ1" s="130"/>
      <c r="ALR1" s="130"/>
      <c r="ALS1" s="130"/>
      <c r="ALT1" s="130"/>
      <c r="ALU1" s="130"/>
      <c r="ALV1" s="130"/>
      <c r="ALW1" s="130"/>
      <c r="ALX1" s="130"/>
      <c r="ALY1" s="130"/>
      <c r="ALZ1" s="0"/>
      <c r="AMA1" s="0"/>
      <c r="AMB1" s="0"/>
      <c r="AMC1" s="0"/>
      <c r="AMD1" s="0"/>
      <c r="AME1" s="0"/>
      <c r="AMF1" s="0"/>
      <c r="AMG1" s="0"/>
      <c r="AMH1" s="0"/>
      <c r="AMI1" s="0"/>
      <c r="AMJ1" s="0"/>
    </row>
    <row r="2" s="141" customFormat="true" ht="38.95" hidden="false" customHeight="true" outlineLevel="0" collapsed="false">
      <c r="A2" s="133"/>
      <c r="B2" s="134"/>
      <c r="C2" s="134"/>
      <c r="D2" s="135"/>
      <c r="E2" s="136"/>
      <c r="F2" s="135"/>
      <c r="G2" s="137"/>
      <c r="H2" s="137"/>
      <c r="I2" s="142" t="s">
        <v>211</v>
      </c>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KV2" s="130"/>
      <c r="AKW2" s="130"/>
      <c r="AKX2" s="130"/>
      <c r="AKY2" s="130"/>
      <c r="AKZ2" s="130"/>
      <c r="ALA2" s="130"/>
      <c r="ALB2" s="130"/>
      <c r="ALC2" s="130"/>
      <c r="ALD2" s="130"/>
      <c r="ALE2" s="130"/>
      <c r="ALF2" s="130"/>
      <c r="ALG2" s="130"/>
      <c r="ALH2" s="130"/>
      <c r="ALI2" s="130"/>
      <c r="ALJ2" s="130"/>
      <c r="ALK2" s="130"/>
      <c r="ALL2" s="130"/>
      <c r="ALM2" s="130"/>
      <c r="ALN2" s="130"/>
      <c r="ALO2" s="130"/>
      <c r="ALP2" s="130"/>
      <c r="ALQ2" s="130"/>
      <c r="ALR2" s="130"/>
      <c r="ALS2" s="130"/>
      <c r="ALT2" s="130"/>
      <c r="ALU2" s="130"/>
      <c r="ALV2" s="130"/>
      <c r="ALW2" s="130"/>
      <c r="ALX2" s="130"/>
      <c r="ALY2" s="130"/>
      <c r="ALZ2" s="0"/>
      <c r="AMA2" s="0"/>
      <c r="AMB2" s="0"/>
      <c r="AMC2" s="0"/>
      <c r="AMD2" s="0"/>
      <c r="AME2" s="0"/>
      <c r="AMF2" s="0"/>
      <c r="AMG2" s="0"/>
      <c r="AMH2" s="0"/>
      <c r="AMI2" s="0"/>
      <c r="AMJ2" s="0"/>
    </row>
    <row r="3" s="145" customFormat="true" ht="12.8" hidden="false" customHeight="false" outlineLevel="0" collapsed="false">
      <c r="A3" s="143"/>
      <c r="B3" s="144"/>
      <c r="C3" s="145" t="s">
        <v>212</v>
      </c>
      <c r="E3" s="146"/>
      <c r="F3" s="145" t="s">
        <v>213</v>
      </c>
      <c r="G3" s="147" t="s">
        <v>214</v>
      </c>
      <c r="H3" s="147" t="s">
        <v>214</v>
      </c>
      <c r="I3" s="148" t="n">
        <v>1</v>
      </c>
      <c r="J3" s="148" t="n">
        <v>2</v>
      </c>
      <c r="K3" s="148" t="n">
        <v>3</v>
      </c>
      <c r="L3" s="148" t="n">
        <v>4</v>
      </c>
      <c r="M3" s="148" t="n">
        <v>5</v>
      </c>
      <c r="N3" s="148" t="n">
        <v>6</v>
      </c>
      <c r="O3" s="148" t="n">
        <v>7</v>
      </c>
      <c r="P3" s="148" t="n">
        <v>8</v>
      </c>
      <c r="Q3" s="148" t="n">
        <v>9</v>
      </c>
      <c r="R3" s="148" t="n">
        <v>10</v>
      </c>
      <c r="S3" s="148" t="n">
        <v>11</v>
      </c>
      <c r="T3" s="148" t="n">
        <v>12</v>
      </c>
      <c r="U3" s="148" t="n">
        <v>13</v>
      </c>
      <c r="V3" s="148" t="n">
        <v>14</v>
      </c>
      <c r="W3" s="148" t="n">
        <v>15</v>
      </c>
      <c r="X3" s="148" t="n">
        <v>16</v>
      </c>
      <c r="Y3" s="148" t="n">
        <v>17</v>
      </c>
      <c r="Z3" s="148" t="n">
        <v>18</v>
      </c>
      <c r="AA3" s="148" t="n">
        <v>19</v>
      </c>
      <c r="AB3" s="148" t="n">
        <v>20</v>
      </c>
      <c r="AC3" s="148" t="n">
        <v>21</v>
      </c>
      <c r="AD3" s="148" t="n">
        <v>22</v>
      </c>
      <c r="AE3" s="148" t="n">
        <v>23</v>
      </c>
      <c r="AF3" s="148" t="n">
        <v>24</v>
      </c>
      <c r="AG3" s="148" t="n">
        <v>25</v>
      </c>
      <c r="AH3" s="148" t="n">
        <v>26</v>
      </c>
      <c r="AI3" s="148" t="n">
        <v>27</v>
      </c>
      <c r="AJ3" s="148" t="n">
        <v>28</v>
      </c>
      <c r="AK3" s="148" t="n">
        <v>29</v>
      </c>
      <c r="AL3" s="148" t="n">
        <v>30</v>
      </c>
      <c r="AM3" s="148" t="n">
        <v>31</v>
      </c>
      <c r="AN3" s="148" t="s">
        <v>215</v>
      </c>
      <c r="AKV3" s="130"/>
      <c r="AKW3" s="130"/>
      <c r="AKX3" s="130"/>
      <c r="AKY3" s="130"/>
      <c r="AKZ3" s="130"/>
      <c r="ALA3" s="130"/>
      <c r="ALB3" s="130"/>
      <c r="ALC3" s="130"/>
      <c r="ALD3" s="130"/>
      <c r="ALE3" s="130"/>
      <c r="ALF3" s="130"/>
      <c r="ALG3" s="130"/>
      <c r="ALH3" s="130"/>
      <c r="ALI3" s="130"/>
      <c r="ALJ3" s="130"/>
      <c r="ALK3" s="130"/>
      <c r="ALL3" s="130"/>
      <c r="ALM3" s="130"/>
      <c r="ALN3" s="130"/>
      <c r="ALO3" s="130"/>
      <c r="ALP3" s="130"/>
      <c r="ALQ3" s="130"/>
      <c r="ALR3" s="130"/>
      <c r="ALS3" s="130"/>
      <c r="ALT3" s="130"/>
      <c r="ALU3" s="130"/>
      <c r="ALV3" s="130"/>
      <c r="ALW3" s="130"/>
      <c r="ALX3" s="130"/>
      <c r="ALY3" s="130"/>
      <c r="ALZ3" s="0"/>
      <c r="AMA3" s="0"/>
      <c r="AMB3" s="0"/>
      <c r="AMC3" s="0"/>
      <c r="AMD3" s="0"/>
      <c r="AME3" s="0"/>
      <c r="AMF3" s="0"/>
      <c r="AMG3" s="0"/>
      <c r="AMH3" s="0"/>
      <c r="AMI3" s="0"/>
      <c r="AMJ3" s="0"/>
    </row>
    <row r="4" customFormat="false" ht="22.65" hidden="false" customHeight="false" outlineLevel="0" collapsed="false">
      <c r="A4" s="133" t="s">
        <v>216</v>
      </c>
      <c r="B4" s="129" t="s">
        <v>217</v>
      </c>
      <c r="C4" s="130" t="n">
        <v>200</v>
      </c>
      <c r="E4" s="131" t="n">
        <f aca="false">IF(C4&gt;0,1/(C4-D4),"")</f>
        <v>0.005</v>
      </c>
      <c r="F4" s="149"/>
      <c r="G4" s="132" t="str">
        <f aca="false">IF(F4=0,"",IF(F4&gt;C4,1,(F4-D4)*E4))</f>
        <v/>
      </c>
      <c r="H4" s="132" t="str">
        <f aca="false">IF(F4&gt;0,1-G4,"")</f>
        <v/>
      </c>
      <c r="I4" s="150" t="n">
        <f aca="false">IF($C4&gt;0,IF(I$3&lt;$D4,100,IF(I$3&gt;$C4,0,100-(I$3-$D4)*$E4*100)),"")</f>
        <v>99.5</v>
      </c>
      <c r="J4" s="150" t="n">
        <f aca="false">IF($C4&gt;0,IF(J$3&lt;$D4,100,IF(J$3&gt;$C4,0,100-(J$3-$D4)*$E4*100)),"")</f>
        <v>99</v>
      </c>
      <c r="K4" s="150" t="n">
        <f aca="false">IF($C4&gt;0,IF(K$3&lt;$D4,100,IF(K$3&gt;$C4,0,100-(K$3-$D4)*$E4*100)),"")</f>
        <v>98.5</v>
      </c>
      <c r="L4" s="150" t="n">
        <f aca="false">IF($C4&gt;0,IF(L$3&lt;$D4,100,IF(L$3&gt;$C4,0,100-(L$3-$D4)*$E4*100)),"")</f>
        <v>98</v>
      </c>
      <c r="M4" s="150" t="n">
        <f aca="false">IF($C4&gt;0,IF(M$3&lt;$D4,100,IF(M$3&gt;$C4,0,100-(M$3-$D4)*$E4*100)),"")</f>
        <v>97.5</v>
      </c>
      <c r="N4" s="150" t="n">
        <f aca="false">IF($C4&gt;0,IF(N$3&lt;$D4,100,IF(N$3&gt;$C4,0,100-(N$3-$D4)*$E4*100)),"")</f>
        <v>97</v>
      </c>
      <c r="O4" s="150" t="n">
        <f aca="false">IF($C4&gt;0,IF(O$3&lt;$D4,100,IF(O$3&gt;$C4,0,100-(O$3-$D4)*$E4*100)),"")</f>
        <v>96.5</v>
      </c>
      <c r="P4" s="150" t="n">
        <f aca="false">IF($C4&gt;0,IF(P$3&lt;$D4,100,IF(P$3&gt;$C4,0,100-(P$3-$D4)*$E4*100)),"")</f>
        <v>96</v>
      </c>
      <c r="Q4" s="150" t="n">
        <f aca="false">IF($C4&gt;0,IF(Q$3&lt;$D4,100,IF(Q$3&gt;$C4,0,100-(Q$3-$D4)*$E4*100)),"")</f>
        <v>95.5</v>
      </c>
      <c r="R4" s="150" t="n">
        <f aca="false">IF($C4&gt;0,IF(R$3&lt;$D4,100,IF(R$3&gt;$C4,0,100-(R$3-$D4)*$E4*100)),"")</f>
        <v>95</v>
      </c>
      <c r="S4" s="150" t="n">
        <f aca="false">IF($C4&gt;0,IF(S$3&lt;$D4,100,IF(S$3&gt;$C4,0,100-(S$3-$D4)*$E4*100)),"")</f>
        <v>94.5</v>
      </c>
      <c r="T4" s="150" t="n">
        <f aca="false">IF($C4&gt;0,IF(T$3&lt;$D4,100,IF(T$3&gt;$C4,0,100-(T$3-$D4)*$E4*100)),"")</f>
        <v>94</v>
      </c>
      <c r="U4" s="150" t="n">
        <f aca="false">IF($C4&gt;0,IF(U$3&lt;$D4,100,IF(U$3&gt;$C4,0,100-(U$3-$D4)*$E4*100)),"")</f>
        <v>93.5</v>
      </c>
      <c r="V4" s="150" t="n">
        <f aca="false">IF($C4&gt;0,IF(V$3&lt;$D4,100,IF(V$3&gt;$C4,0,100-(V$3-$D4)*$E4*100)),"")</f>
        <v>93</v>
      </c>
      <c r="W4" s="150" t="n">
        <f aca="false">IF($C4&gt;0,IF(W$3&lt;$D4,100,IF(W$3&gt;$C4,0,100-(W$3-$D4)*$E4*100)),"")</f>
        <v>92.5</v>
      </c>
      <c r="X4" s="150" t="n">
        <f aca="false">IF($C4&gt;0,IF(X$3&lt;$D4,100,IF(X$3&gt;$C4,0,100-(X$3-$D4)*$E4*100)),"")</f>
        <v>92</v>
      </c>
      <c r="Y4" s="150" t="n">
        <f aca="false">IF($C4&gt;0,IF(Y$3&lt;$D4,100,IF(Y$3&gt;$C4,0,100-(Y$3-$D4)*$E4*100)),"")</f>
        <v>91.5</v>
      </c>
      <c r="Z4" s="150" t="n">
        <f aca="false">IF($C4&gt;0,IF(Z$3&lt;$D4,100,IF(Z$3&gt;$C4,0,100-(Z$3-$D4)*$E4*100)),"")</f>
        <v>91</v>
      </c>
      <c r="AA4" s="150" t="n">
        <f aca="false">IF($C4&gt;0,IF(AA$3&lt;$D4,100,IF(AA$3&gt;$C4,0,100-(AA$3-$D4)*$E4*100)),"")</f>
        <v>90.5</v>
      </c>
      <c r="AB4" s="150" t="n">
        <f aca="false">IF($C4&gt;0,IF(AB$3&lt;$D4,100,IF(AB$3&gt;$C4,0,100-(AB$3-$D4)*$E4*100)),"")</f>
        <v>90</v>
      </c>
      <c r="AC4" s="150" t="n">
        <f aca="false">IF($C4&gt;0,IF(AC$3&lt;$D4,100,IF(AC$3&gt;$C4,0,100-(AC$3-$D4)*$E4*100)),"")</f>
        <v>89.5</v>
      </c>
      <c r="AD4" s="150" t="n">
        <f aca="false">IF($C4&gt;0,IF(AD$3&lt;$D4,100,IF(AD$3&gt;$C4,0,100-(AD$3-$D4)*$E4*100)),"")</f>
        <v>89</v>
      </c>
      <c r="AE4" s="150" t="n">
        <f aca="false">IF($C4&gt;0,IF(AE$3&lt;$D4,100,IF(AE$3&gt;$C4,0,100-(AE$3-$D4)*$E4*100)),"")</f>
        <v>88.5</v>
      </c>
      <c r="AF4" s="150" t="n">
        <f aca="false">IF($C4&gt;0,IF(AF$3&lt;$D4,100,IF(AF$3&gt;$C4,0,100-(AF$3-$D4)*$E4*100)),"")</f>
        <v>88</v>
      </c>
      <c r="AG4" s="150" t="n">
        <f aca="false">IF($C4&gt;0,IF(AG$3&lt;$D4,100,IF(AG$3&gt;$C4,0,100-(AG$3-$D4)*$E4*100)),"")</f>
        <v>87.5</v>
      </c>
      <c r="AH4" s="150" t="n">
        <f aca="false">IF($C4&gt;0,IF(AH$3&lt;$D4,100,IF(AH$3&gt;$C4,0,100-(AH$3-$D4)*$E4*100)),"")</f>
        <v>87</v>
      </c>
      <c r="AI4" s="150" t="n">
        <f aca="false">IF($C4&gt;0,IF(AI$3&lt;$D4,100,IF(AI$3&gt;$C4,0,100-(AI$3-$D4)*$E4*100)),"")</f>
        <v>86.5</v>
      </c>
      <c r="AJ4" s="150" t="n">
        <f aca="false">IF($C4&gt;0,IF(AJ$3&lt;$D4,100,IF(AJ$3&gt;$C4,0,100-(AJ$3-$D4)*$E4*100)),"")</f>
        <v>86</v>
      </c>
      <c r="AK4" s="150" t="n">
        <f aca="false">IF($C4&gt;0,IF(AK$3&lt;$D4,100,IF(AK$3&gt;$C4,0,100-(AK$3-$D4)*$E4*100)),"")</f>
        <v>85.5</v>
      </c>
      <c r="AL4" s="150" t="n">
        <f aca="false">IF($C4&gt;0,IF(AL$3&lt;$D4,100,IF(AL$3&gt;$C4,0,100-(AL$3-$D4)*$E4*100)),"")</f>
        <v>85</v>
      </c>
      <c r="AM4" s="150" t="n">
        <f aca="false">IF($C4&gt;0,IF(AM$3&lt;$D4,100,IF(AM$3&gt;$C4,0,100-(AM$3-$D4)*$E4*100)),"")</f>
        <v>84.5</v>
      </c>
      <c r="AN4" s="150" t="n">
        <f aca="false">IF($C4&gt;0,IF(AN$3&lt;$D4,100,IF(AN$3&gt;$C4,0,100-(AN$3-$D4)*$E4*100)),"")</f>
        <v>0</v>
      </c>
    </row>
    <row r="5" customFormat="false" ht="33.3" hidden="false" customHeight="false" outlineLevel="0" collapsed="false">
      <c r="A5" s="133"/>
      <c r="B5" s="129" t="s">
        <v>218</v>
      </c>
      <c r="C5" s="130" t="n">
        <v>12</v>
      </c>
      <c r="E5" s="131" t="n">
        <f aca="false">IF(C5&gt;0,1/(C5-D5),"")</f>
        <v>0.0833333333333333</v>
      </c>
      <c r="F5" s="149"/>
      <c r="G5" s="132" t="str">
        <f aca="false">IF(F5=0,"",IF(F5&gt;C5,1,(F5-D5)*E5))</f>
        <v/>
      </c>
      <c r="H5" s="132" t="str">
        <f aca="false">IF(F5&gt;0,1-G5,"")</f>
        <v/>
      </c>
      <c r="I5" s="150" t="n">
        <f aca="false">IF($C5&gt;0,IF(I$3&lt;$D5,100,IF(I$3&gt;$C5,0,100-(I$3-$D5)*$E5*100)),"")</f>
        <v>91.6666666666667</v>
      </c>
      <c r="J5" s="150" t="n">
        <f aca="false">IF($C5&gt;0,IF(J$3&lt;$D5,100,IF(J$3&gt;$C5,0,100-(J$3-$D5)*$E5*100)),"")</f>
        <v>83.3333333333333</v>
      </c>
      <c r="K5" s="150" t="n">
        <f aca="false">IF($C5&gt;0,IF(K$3&lt;$D5,100,IF(K$3&gt;$C5,0,100-(K$3-$D5)*$E5*100)),"")</f>
        <v>75</v>
      </c>
      <c r="L5" s="150" t="n">
        <f aca="false">IF($C5&gt;0,IF(L$3&lt;$D5,100,IF(L$3&gt;$C5,0,100-(L$3-$D5)*$E5*100)),"")</f>
        <v>66.6666666666667</v>
      </c>
      <c r="M5" s="150" t="n">
        <f aca="false">IF($C5&gt;0,IF(M$3&lt;$D5,100,IF(M$3&gt;$C5,0,100-(M$3-$D5)*$E5*100)),"")</f>
        <v>58.3333333333333</v>
      </c>
      <c r="N5" s="150" t="n">
        <f aca="false">IF($C5&gt;0,IF(N$3&lt;$D5,100,IF(N$3&gt;$C5,0,100-(N$3-$D5)*$E5*100)),"")</f>
        <v>50</v>
      </c>
      <c r="O5" s="150" t="n">
        <f aca="false">IF($C5&gt;0,IF(O$3&lt;$D5,100,IF(O$3&gt;$C5,0,100-(O$3-$D5)*$E5*100)),"")</f>
        <v>41.6666666666667</v>
      </c>
      <c r="P5" s="150" t="n">
        <f aca="false">IF($C5&gt;0,IF(P$3&lt;$D5,100,IF(P$3&gt;$C5,0,100-(P$3-$D5)*$E5*100)),"")</f>
        <v>33.3333333333333</v>
      </c>
      <c r="Q5" s="150" t="n">
        <f aca="false">IF($C5&gt;0,IF(Q$3&lt;$D5,100,IF(Q$3&gt;$C5,0,100-(Q$3-$D5)*$E5*100)),"")</f>
        <v>25</v>
      </c>
      <c r="R5" s="150" t="n">
        <f aca="false">IF($C5&gt;0,IF(R$3&lt;$D5,100,IF(R$3&gt;$C5,0,100-(R$3-$D5)*$E5*100)),"")</f>
        <v>16.6666666666667</v>
      </c>
      <c r="S5" s="150" t="n">
        <f aca="false">IF($C5&gt;0,IF(S$3&lt;$D5,100,IF(S$3&gt;$C5,0,100-(S$3-$D5)*$E5*100)),"")</f>
        <v>8.33333333333334</v>
      </c>
      <c r="T5" s="150" t="n">
        <f aca="false">IF($C5&gt;0,IF(T$3&lt;$D5,100,IF(T$3&gt;$C5,0,100-(T$3-$D5)*$E5*100)),"")</f>
        <v>0</v>
      </c>
      <c r="U5" s="150" t="n">
        <f aca="false">IF($C5&gt;0,IF(U$3&lt;$D5,100,IF(U$3&gt;$C5,0,100-(U$3-$D5)*$E5*100)),"")</f>
        <v>0</v>
      </c>
      <c r="V5" s="150" t="n">
        <f aca="false">IF($C5&gt;0,IF(V$3&lt;$D5,100,IF(V$3&gt;$C5,0,100-(V$3-$D5)*$E5*100)),"")</f>
        <v>0</v>
      </c>
      <c r="W5" s="150" t="n">
        <f aca="false">IF($C5&gt;0,IF(W$3&lt;$D5,100,IF(W$3&gt;$C5,0,100-(W$3-$D5)*$E5*100)),"")</f>
        <v>0</v>
      </c>
      <c r="X5" s="150" t="n">
        <f aca="false">IF($C5&gt;0,IF(X$3&lt;$D5,100,IF(X$3&gt;$C5,0,100-(X$3-$D5)*$E5*100)),"")</f>
        <v>0</v>
      </c>
      <c r="Y5" s="150" t="n">
        <f aca="false">IF($C5&gt;0,IF(Y$3&lt;$D5,100,IF(Y$3&gt;$C5,0,100-(Y$3-$D5)*$E5*100)),"")</f>
        <v>0</v>
      </c>
      <c r="Z5" s="150" t="n">
        <f aca="false">IF($C5&gt;0,IF(Z$3&lt;$D5,100,IF(Z$3&gt;$C5,0,100-(Z$3-$D5)*$E5*100)),"")</f>
        <v>0</v>
      </c>
      <c r="AA5" s="150" t="n">
        <f aca="false">IF($C5&gt;0,IF(AA$3&lt;$D5,100,IF(AA$3&gt;$C5,0,100-(AA$3-$D5)*$E5*100)),"")</f>
        <v>0</v>
      </c>
      <c r="AB5" s="150" t="n">
        <f aca="false">IF($C5&gt;0,IF(AB$3&lt;$D5,100,IF(AB$3&gt;$C5,0,100-(AB$3-$D5)*$E5*100)),"")</f>
        <v>0</v>
      </c>
      <c r="AC5" s="150" t="n">
        <f aca="false">IF($C5&gt;0,IF(AC$3&lt;$D5,100,IF(AC$3&gt;$C5,0,100-(AC$3-$D5)*$E5*100)),"")</f>
        <v>0</v>
      </c>
      <c r="AD5" s="150" t="n">
        <f aca="false">IF($C5&gt;0,IF(AD$3&lt;$D5,100,IF(AD$3&gt;$C5,0,100-(AD$3-$D5)*$E5*100)),"")</f>
        <v>0</v>
      </c>
      <c r="AE5" s="150" t="n">
        <f aca="false">IF($C5&gt;0,IF(AE$3&lt;$D5,100,IF(AE$3&gt;$C5,0,100-(AE$3-$D5)*$E5*100)),"")</f>
        <v>0</v>
      </c>
      <c r="AF5" s="150" t="n">
        <f aca="false">IF($C5&gt;0,IF(AF$3&lt;$D5,100,IF(AF$3&gt;$C5,0,100-(AF$3-$D5)*$E5*100)),"")</f>
        <v>0</v>
      </c>
      <c r="AG5" s="150" t="n">
        <f aca="false">IF($C5&gt;0,IF(AG$3&lt;$D5,100,IF(AG$3&gt;$C5,0,100-(AG$3-$D5)*$E5*100)),"")</f>
        <v>0</v>
      </c>
      <c r="AH5" s="150" t="n">
        <f aca="false">IF($C5&gt;0,IF(AH$3&lt;$D5,100,IF(AH$3&gt;$C5,0,100-(AH$3-$D5)*$E5*100)),"")</f>
        <v>0</v>
      </c>
      <c r="AI5" s="150" t="n">
        <f aca="false">IF($C5&gt;0,IF(AI$3&lt;$D5,100,IF(AI$3&gt;$C5,0,100-(AI$3-$D5)*$E5*100)),"")</f>
        <v>0</v>
      </c>
      <c r="AJ5" s="150" t="n">
        <f aca="false">IF($C5&gt;0,IF(AJ$3&lt;$D5,100,IF(AJ$3&gt;$C5,0,100-(AJ$3-$D5)*$E5*100)),"")</f>
        <v>0</v>
      </c>
      <c r="AK5" s="150" t="n">
        <f aca="false">IF($C5&gt;0,IF(AK$3&lt;$D5,100,IF(AK$3&gt;$C5,0,100-(AK$3-$D5)*$E5*100)),"")</f>
        <v>0</v>
      </c>
      <c r="AL5" s="150" t="n">
        <f aca="false">IF($C5&gt;0,IF(AL$3&lt;$D5,100,IF(AL$3&gt;$C5,0,100-(AL$3-$D5)*$E5*100)),"")</f>
        <v>0</v>
      </c>
      <c r="AM5" s="150" t="n">
        <f aca="false">IF($C5&gt;0,IF(AM$3&lt;$D5,100,IF(AM$3&gt;$C5,0,100-(AM$3-$D5)*$E5*100)),"")</f>
        <v>0</v>
      </c>
      <c r="AN5" s="150" t="n">
        <f aca="false">IF($C5&gt;0,IF(AN$3&lt;$D5,100,IF(AN$3&gt;$C5,0,100-(AN$3-$D5)*$E5*100)),"")</f>
        <v>0</v>
      </c>
    </row>
    <row r="6" customFormat="false" ht="22.2" hidden="false" customHeight="false" outlineLevel="0" collapsed="false">
      <c r="A6" s="133"/>
      <c r="B6" s="129" t="s">
        <v>219</v>
      </c>
      <c r="C6" s="130" t="n">
        <v>100</v>
      </c>
      <c r="E6" s="131" t="n">
        <f aca="false">IF(C6&gt;0,1/(C6-D6),"")</f>
        <v>0.01</v>
      </c>
      <c r="F6" s="149"/>
      <c r="G6" s="132" t="str">
        <f aca="false">IF(F6=0,"",IF(F6&gt;C6,1,(F6-D6)*E6))</f>
        <v/>
      </c>
      <c r="H6" s="132" t="str">
        <f aca="false">IF(F6&gt;0,1-G6,"")</f>
        <v/>
      </c>
      <c r="I6" s="150" t="n">
        <f aca="false">IF($C6&gt;0,IF(I$3&lt;$D6,100,IF(I$3&gt;$C6,0,100-(I$3-$D6)*$E6*100)),"")</f>
        <v>99</v>
      </c>
      <c r="J6" s="150" t="n">
        <f aca="false">IF($C6&gt;0,IF(J$3&lt;$D6,100,IF(J$3&gt;$C6,0,100-(J$3-$D6)*$E6*100)),"")</f>
        <v>98</v>
      </c>
      <c r="K6" s="150" t="n">
        <f aca="false">IF($C6&gt;0,IF(K$3&lt;$D6,100,IF(K$3&gt;$C6,0,100-(K$3-$D6)*$E6*100)),"")</f>
        <v>97</v>
      </c>
      <c r="L6" s="150" t="n">
        <f aca="false">IF($C6&gt;0,IF(L$3&lt;$D6,100,IF(L$3&gt;$C6,0,100-(L$3-$D6)*$E6*100)),"")</f>
        <v>96</v>
      </c>
      <c r="M6" s="150" t="n">
        <f aca="false">IF($C6&gt;0,IF(M$3&lt;$D6,100,IF(M$3&gt;$C6,0,100-(M$3-$D6)*$E6*100)),"")</f>
        <v>95</v>
      </c>
      <c r="N6" s="150" t="n">
        <f aca="false">IF($C6&gt;0,IF(N$3&lt;$D6,100,IF(N$3&gt;$C6,0,100-(N$3-$D6)*$E6*100)),"")</f>
        <v>94</v>
      </c>
      <c r="O6" s="150" t="n">
        <f aca="false">IF($C6&gt;0,IF(O$3&lt;$D6,100,IF(O$3&gt;$C6,0,100-(O$3-$D6)*$E6*100)),"")</f>
        <v>93</v>
      </c>
      <c r="P6" s="150" t="n">
        <f aca="false">IF($C6&gt;0,IF(P$3&lt;$D6,100,IF(P$3&gt;$C6,0,100-(P$3-$D6)*$E6*100)),"")</f>
        <v>92</v>
      </c>
      <c r="Q6" s="150" t="n">
        <f aca="false">IF($C6&gt;0,IF(Q$3&lt;$D6,100,IF(Q$3&gt;$C6,0,100-(Q$3-$D6)*$E6*100)),"")</f>
        <v>91</v>
      </c>
      <c r="R6" s="150" t="n">
        <f aca="false">IF($C6&gt;0,IF(R$3&lt;$D6,100,IF(R$3&gt;$C6,0,100-(R$3-$D6)*$E6*100)),"")</f>
        <v>90</v>
      </c>
      <c r="S6" s="150" t="n">
        <f aca="false">IF($C6&gt;0,IF(S$3&lt;$D6,100,IF(S$3&gt;$C6,0,100-(S$3-$D6)*$E6*100)),"")</f>
        <v>89</v>
      </c>
      <c r="T6" s="150" t="n">
        <f aca="false">IF($C6&gt;0,IF(T$3&lt;$D6,100,IF(T$3&gt;$C6,0,100-(T$3-$D6)*$E6*100)),"")</f>
        <v>88</v>
      </c>
      <c r="U6" s="150" t="n">
        <f aca="false">IF($C6&gt;0,IF(U$3&lt;$D6,100,IF(U$3&gt;$C6,0,100-(U$3-$D6)*$E6*100)),"")</f>
        <v>87</v>
      </c>
      <c r="V6" s="150" t="n">
        <f aca="false">IF($C6&gt;0,IF(V$3&lt;$D6,100,IF(V$3&gt;$C6,0,100-(V$3-$D6)*$E6*100)),"")</f>
        <v>86</v>
      </c>
      <c r="W6" s="150" t="n">
        <f aca="false">IF($C6&gt;0,IF(W$3&lt;$D6,100,IF(W$3&gt;$C6,0,100-(W$3-$D6)*$E6*100)),"")</f>
        <v>85</v>
      </c>
      <c r="X6" s="150" t="n">
        <f aca="false">IF($C6&gt;0,IF(X$3&lt;$D6,100,IF(X$3&gt;$C6,0,100-(X$3-$D6)*$E6*100)),"")</f>
        <v>84</v>
      </c>
      <c r="Y6" s="150" t="n">
        <f aca="false">IF($C6&gt;0,IF(Y$3&lt;$D6,100,IF(Y$3&gt;$C6,0,100-(Y$3-$D6)*$E6*100)),"")</f>
        <v>83</v>
      </c>
      <c r="Z6" s="150" t="n">
        <f aca="false">IF($C6&gt;0,IF(Z$3&lt;$D6,100,IF(Z$3&gt;$C6,0,100-(Z$3-$D6)*$E6*100)),"")</f>
        <v>82</v>
      </c>
      <c r="AA6" s="150" t="n">
        <f aca="false">IF($C6&gt;0,IF(AA$3&lt;$D6,100,IF(AA$3&gt;$C6,0,100-(AA$3-$D6)*$E6*100)),"")</f>
        <v>81</v>
      </c>
      <c r="AB6" s="150" t="n">
        <f aca="false">IF($C6&gt;0,IF(AB$3&lt;$D6,100,IF(AB$3&gt;$C6,0,100-(AB$3-$D6)*$E6*100)),"")</f>
        <v>80</v>
      </c>
      <c r="AC6" s="150" t="n">
        <f aca="false">IF($C6&gt;0,IF(AC$3&lt;$D6,100,IF(AC$3&gt;$C6,0,100-(AC$3-$D6)*$E6*100)),"")</f>
        <v>79</v>
      </c>
      <c r="AD6" s="150" t="n">
        <f aca="false">IF($C6&gt;0,IF(AD$3&lt;$D6,100,IF(AD$3&gt;$C6,0,100-(AD$3-$D6)*$E6*100)),"")</f>
        <v>78</v>
      </c>
      <c r="AE6" s="150" t="n">
        <f aca="false">IF($C6&gt;0,IF(AE$3&lt;$D6,100,IF(AE$3&gt;$C6,0,100-(AE$3-$D6)*$E6*100)),"")</f>
        <v>77</v>
      </c>
      <c r="AF6" s="150" t="n">
        <f aca="false">IF($C6&gt;0,IF(AF$3&lt;$D6,100,IF(AF$3&gt;$C6,0,100-(AF$3-$D6)*$E6*100)),"")</f>
        <v>76</v>
      </c>
      <c r="AG6" s="150" t="n">
        <f aca="false">IF($C6&gt;0,IF(AG$3&lt;$D6,100,IF(AG$3&gt;$C6,0,100-(AG$3-$D6)*$E6*100)),"")</f>
        <v>75</v>
      </c>
      <c r="AH6" s="150" t="n">
        <f aca="false">IF($C6&gt;0,IF(AH$3&lt;$D6,100,IF(AH$3&gt;$C6,0,100-(AH$3-$D6)*$E6*100)),"")</f>
        <v>74</v>
      </c>
      <c r="AI6" s="150" t="n">
        <f aca="false">IF($C6&gt;0,IF(AI$3&lt;$D6,100,IF(AI$3&gt;$C6,0,100-(AI$3-$D6)*$E6*100)),"")</f>
        <v>73</v>
      </c>
      <c r="AJ6" s="150" t="n">
        <f aca="false">IF($C6&gt;0,IF(AJ$3&lt;$D6,100,IF(AJ$3&gt;$C6,0,100-(AJ$3-$D6)*$E6*100)),"")</f>
        <v>72</v>
      </c>
      <c r="AK6" s="150" t="n">
        <f aca="false">IF($C6&gt;0,IF(AK$3&lt;$D6,100,IF(AK$3&gt;$C6,0,100-(AK$3-$D6)*$E6*100)),"")</f>
        <v>71</v>
      </c>
      <c r="AL6" s="150" t="n">
        <f aca="false">IF($C6&gt;0,IF(AL$3&lt;$D6,100,IF(AL$3&gt;$C6,0,100-(AL$3-$D6)*$E6*100)),"")</f>
        <v>70</v>
      </c>
      <c r="AM6" s="150" t="n">
        <f aca="false">IF($C6&gt;0,IF(AM$3&lt;$D6,100,IF(AM$3&gt;$C6,0,100-(AM$3-$D6)*$E6*100)),"")</f>
        <v>69</v>
      </c>
      <c r="AN6" s="150" t="n">
        <f aca="false">IF($C6&gt;0,IF(AN$3&lt;$D6,100,IF(AN$3&gt;$C6,0,100-(AN$3-$D6)*$E6*100)),"")</f>
        <v>0</v>
      </c>
    </row>
    <row r="7" customFormat="false" ht="22.2" hidden="false" customHeight="false" outlineLevel="0" collapsed="false">
      <c r="A7" s="133"/>
      <c r="B7" s="129" t="s">
        <v>220</v>
      </c>
      <c r="C7" s="130" t="n">
        <v>40</v>
      </c>
      <c r="E7" s="131" t="n">
        <f aca="false">IF(C7&gt;0,1/(C7-D7),"")</f>
        <v>0.025</v>
      </c>
      <c r="F7" s="149"/>
      <c r="G7" s="132" t="str">
        <f aca="false">IF(F7=0,"",IF(F7&gt;C7,1,(F7-D7)*E7))</f>
        <v/>
      </c>
      <c r="H7" s="132" t="str">
        <f aca="false">IF(F7&gt;0,1-G7,"")</f>
        <v/>
      </c>
      <c r="I7" s="150" t="n">
        <f aca="false">IF($C7&gt;0,IF(I$3&lt;$D7,100,IF(I$3&gt;$C7,0,100-(I$3-$D7)*$E7*100)),"")</f>
        <v>97.5</v>
      </c>
      <c r="J7" s="150" t="n">
        <f aca="false">IF($C7&gt;0,IF(J$3&lt;$D7,100,IF(J$3&gt;$C7,0,100-(J$3-$D7)*$E7*100)),"")</f>
        <v>95</v>
      </c>
      <c r="K7" s="150" t="n">
        <f aca="false">IF($C7&gt;0,IF(K$3&lt;$D7,100,IF(K$3&gt;$C7,0,100-(K$3-$D7)*$E7*100)),"")</f>
        <v>92.5</v>
      </c>
      <c r="L7" s="150" t="n">
        <f aca="false">IF($C7&gt;0,IF(L$3&lt;$D7,100,IF(L$3&gt;$C7,0,100-(L$3-$D7)*$E7*100)),"")</f>
        <v>90</v>
      </c>
      <c r="M7" s="150" t="n">
        <f aca="false">IF($C7&gt;0,IF(M$3&lt;$D7,100,IF(M$3&gt;$C7,0,100-(M$3-$D7)*$E7*100)),"")</f>
        <v>87.5</v>
      </c>
      <c r="N7" s="150" t="n">
        <f aca="false">IF($C7&gt;0,IF(N$3&lt;$D7,100,IF(N$3&gt;$C7,0,100-(N$3-$D7)*$E7*100)),"")</f>
        <v>85</v>
      </c>
      <c r="O7" s="150" t="n">
        <f aca="false">IF($C7&gt;0,IF(O$3&lt;$D7,100,IF(O$3&gt;$C7,0,100-(O$3-$D7)*$E7*100)),"")</f>
        <v>82.5</v>
      </c>
      <c r="P7" s="150" t="n">
        <f aca="false">IF($C7&gt;0,IF(P$3&lt;$D7,100,IF(P$3&gt;$C7,0,100-(P$3-$D7)*$E7*100)),"")</f>
        <v>80</v>
      </c>
      <c r="Q7" s="150" t="n">
        <f aca="false">IF($C7&gt;0,IF(Q$3&lt;$D7,100,IF(Q$3&gt;$C7,0,100-(Q$3-$D7)*$E7*100)),"")</f>
        <v>77.5</v>
      </c>
      <c r="R7" s="150" t="n">
        <f aca="false">IF($C7&gt;0,IF(R$3&lt;$D7,100,IF(R$3&gt;$C7,0,100-(R$3-$D7)*$E7*100)),"")</f>
        <v>75</v>
      </c>
      <c r="S7" s="150" t="n">
        <f aca="false">IF($C7&gt;0,IF(S$3&lt;$D7,100,IF(S$3&gt;$C7,0,100-(S$3-$D7)*$E7*100)),"")</f>
        <v>72.5</v>
      </c>
      <c r="T7" s="150" t="n">
        <f aca="false">IF($C7&gt;0,IF(T$3&lt;$D7,100,IF(T$3&gt;$C7,0,100-(T$3-$D7)*$E7*100)),"")</f>
        <v>70</v>
      </c>
      <c r="U7" s="150" t="n">
        <f aca="false">IF($C7&gt;0,IF(U$3&lt;$D7,100,IF(U$3&gt;$C7,0,100-(U$3-$D7)*$E7*100)),"")</f>
        <v>67.5</v>
      </c>
      <c r="V7" s="150" t="n">
        <f aca="false">IF($C7&gt;0,IF(V$3&lt;$D7,100,IF(V$3&gt;$C7,0,100-(V$3-$D7)*$E7*100)),"")</f>
        <v>65</v>
      </c>
      <c r="W7" s="150" t="n">
        <f aca="false">IF($C7&gt;0,IF(W$3&lt;$D7,100,IF(W$3&gt;$C7,0,100-(W$3-$D7)*$E7*100)),"")</f>
        <v>62.5</v>
      </c>
      <c r="X7" s="150" t="n">
        <f aca="false">IF($C7&gt;0,IF(X$3&lt;$D7,100,IF(X$3&gt;$C7,0,100-(X$3-$D7)*$E7*100)),"")</f>
        <v>60</v>
      </c>
      <c r="Y7" s="150" t="n">
        <f aca="false">IF($C7&gt;0,IF(Y$3&lt;$D7,100,IF(Y$3&gt;$C7,0,100-(Y$3-$D7)*$E7*100)),"")</f>
        <v>57.5</v>
      </c>
      <c r="Z7" s="150" t="n">
        <f aca="false">IF($C7&gt;0,IF(Z$3&lt;$D7,100,IF(Z$3&gt;$C7,0,100-(Z$3-$D7)*$E7*100)),"")</f>
        <v>55</v>
      </c>
      <c r="AA7" s="150" t="n">
        <f aca="false">IF($C7&gt;0,IF(AA$3&lt;$D7,100,IF(AA$3&gt;$C7,0,100-(AA$3-$D7)*$E7*100)),"")</f>
        <v>52.5</v>
      </c>
      <c r="AB7" s="150" t="n">
        <f aca="false">IF($C7&gt;0,IF(AB$3&lt;$D7,100,IF(AB$3&gt;$C7,0,100-(AB$3-$D7)*$E7*100)),"")</f>
        <v>50</v>
      </c>
      <c r="AC7" s="150" t="n">
        <f aca="false">IF($C7&gt;0,IF(AC$3&lt;$D7,100,IF(AC$3&gt;$C7,0,100-(AC$3-$D7)*$E7*100)),"")</f>
        <v>47.5</v>
      </c>
      <c r="AD7" s="150" t="n">
        <f aca="false">IF($C7&gt;0,IF(AD$3&lt;$D7,100,IF(AD$3&gt;$C7,0,100-(AD$3-$D7)*$E7*100)),"")</f>
        <v>45</v>
      </c>
      <c r="AE7" s="150" t="n">
        <f aca="false">IF($C7&gt;0,IF(AE$3&lt;$D7,100,IF(AE$3&gt;$C7,0,100-(AE$3-$D7)*$E7*100)),"")</f>
        <v>42.5</v>
      </c>
      <c r="AF7" s="150" t="n">
        <f aca="false">IF($C7&gt;0,IF(AF$3&lt;$D7,100,IF(AF$3&gt;$C7,0,100-(AF$3-$D7)*$E7*100)),"")</f>
        <v>40</v>
      </c>
      <c r="AG7" s="150" t="n">
        <f aca="false">IF($C7&gt;0,IF(AG$3&lt;$D7,100,IF(AG$3&gt;$C7,0,100-(AG$3-$D7)*$E7*100)),"")</f>
        <v>37.5</v>
      </c>
      <c r="AH7" s="150" t="n">
        <f aca="false">IF($C7&gt;0,IF(AH$3&lt;$D7,100,IF(AH$3&gt;$C7,0,100-(AH$3-$D7)*$E7*100)),"")</f>
        <v>35</v>
      </c>
      <c r="AI7" s="150" t="n">
        <f aca="false">IF($C7&gt;0,IF(AI$3&lt;$D7,100,IF(AI$3&gt;$C7,0,100-(AI$3-$D7)*$E7*100)),"")</f>
        <v>32.5</v>
      </c>
      <c r="AJ7" s="150" t="n">
        <f aca="false">IF($C7&gt;0,IF(AJ$3&lt;$D7,100,IF(AJ$3&gt;$C7,0,100-(AJ$3-$D7)*$E7*100)),"")</f>
        <v>30</v>
      </c>
      <c r="AK7" s="150" t="n">
        <f aca="false">IF($C7&gt;0,IF(AK$3&lt;$D7,100,IF(AK$3&gt;$C7,0,100-(AK$3-$D7)*$E7*100)),"")</f>
        <v>27.5</v>
      </c>
      <c r="AL7" s="150" t="n">
        <f aca="false">IF($C7&gt;0,IF(AL$3&lt;$D7,100,IF(AL$3&gt;$C7,0,100-(AL$3-$D7)*$E7*100)),"")</f>
        <v>25</v>
      </c>
      <c r="AM7" s="150" t="n">
        <f aca="false">IF($C7&gt;0,IF(AM$3&lt;$D7,100,IF(AM$3&gt;$C7,0,100-(AM$3-$D7)*$E7*100)),"")</f>
        <v>22.5</v>
      </c>
      <c r="AN7" s="150" t="n">
        <f aca="false">IF($C7&gt;0,IF(AN$3&lt;$D7,100,IF(AN$3&gt;$C7,0,100-(AN$3-$D7)*$E7*100)),"")</f>
        <v>0</v>
      </c>
    </row>
    <row r="8" customFormat="false" ht="12.8" hidden="false" customHeight="false" outlineLevel="0" collapsed="false">
      <c r="A8" s="133"/>
      <c r="B8" s="129" t="s">
        <v>221</v>
      </c>
      <c r="C8" s="130" t="n">
        <v>40</v>
      </c>
      <c r="E8" s="131" t="n">
        <f aca="false">IF(C8&gt;0,1/(C8-D8),"")</f>
        <v>0.025</v>
      </c>
      <c r="F8" s="149"/>
      <c r="G8" s="132" t="str">
        <f aca="false">IF(F8=0,"",IF(F8&gt;C8,1,(F8-D8)*E8))</f>
        <v/>
      </c>
      <c r="H8" s="132" t="str">
        <f aca="false">IF(F8&gt;0,1-G8,"")</f>
        <v/>
      </c>
      <c r="I8" s="150" t="n">
        <f aca="false">IF($C8&gt;0,IF(I$3&lt;$D8,100,IF(I$3&gt;$C8,0,100-(I$3-$D8)*$E8*100)),"")</f>
        <v>97.5</v>
      </c>
      <c r="J8" s="150" t="n">
        <f aca="false">IF($C8&gt;0,IF(J$3&lt;$D8,100,IF(J$3&gt;$C8,0,100-(J$3-$D8)*$E8*100)),"")</f>
        <v>95</v>
      </c>
      <c r="K8" s="150" t="n">
        <f aca="false">IF($C8&gt;0,IF(K$3&lt;$D8,100,IF(K$3&gt;$C8,0,100-(K$3-$D8)*$E8*100)),"")</f>
        <v>92.5</v>
      </c>
      <c r="L8" s="150" t="n">
        <f aca="false">IF($C8&gt;0,IF(L$3&lt;$D8,100,IF(L$3&gt;$C8,0,100-(L$3-$D8)*$E8*100)),"")</f>
        <v>90</v>
      </c>
      <c r="M8" s="150" t="n">
        <f aca="false">IF($C8&gt;0,IF(M$3&lt;$D8,100,IF(M$3&gt;$C8,0,100-(M$3-$D8)*$E8*100)),"")</f>
        <v>87.5</v>
      </c>
      <c r="N8" s="150" t="n">
        <f aca="false">IF($C8&gt;0,IF(N$3&lt;$D8,100,IF(N$3&gt;$C8,0,100-(N$3-$D8)*$E8*100)),"")</f>
        <v>85</v>
      </c>
      <c r="O8" s="150" t="n">
        <f aca="false">IF($C8&gt;0,IF(O$3&lt;$D8,100,IF(O$3&gt;$C8,0,100-(O$3-$D8)*$E8*100)),"")</f>
        <v>82.5</v>
      </c>
      <c r="P8" s="150" t="n">
        <f aca="false">IF($C8&gt;0,IF(P$3&lt;$D8,100,IF(P$3&gt;$C8,0,100-(P$3-$D8)*$E8*100)),"")</f>
        <v>80</v>
      </c>
      <c r="Q8" s="150" t="n">
        <f aca="false">IF($C8&gt;0,IF(Q$3&lt;$D8,100,IF(Q$3&gt;$C8,0,100-(Q$3-$D8)*$E8*100)),"")</f>
        <v>77.5</v>
      </c>
      <c r="R8" s="150" t="n">
        <f aca="false">IF($C8&gt;0,IF(R$3&lt;$D8,100,IF(R$3&gt;$C8,0,100-(R$3-$D8)*$E8*100)),"")</f>
        <v>75</v>
      </c>
      <c r="S8" s="150" t="n">
        <f aca="false">IF($C8&gt;0,IF(S$3&lt;$D8,100,IF(S$3&gt;$C8,0,100-(S$3-$D8)*$E8*100)),"")</f>
        <v>72.5</v>
      </c>
      <c r="T8" s="150" t="n">
        <f aca="false">IF($C8&gt;0,IF(T$3&lt;$D8,100,IF(T$3&gt;$C8,0,100-(T$3-$D8)*$E8*100)),"")</f>
        <v>70</v>
      </c>
      <c r="U8" s="150" t="n">
        <f aca="false">IF($C8&gt;0,IF(U$3&lt;$D8,100,IF(U$3&gt;$C8,0,100-(U$3-$D8)*$E8*100)),"")</f>
        <v>67.5</v>
      </c>
      <c r="V8" s="150" t="n">
        <f aca="false">IF($C8&gt;0,IF(V$3&lt;$D8,100,IF(V$3&gt;$C8,0,100-(V$3-$D8)*$E8*100)),"")</f>
        <v>65</v>
      </c>
      <c r="W8" s="150" t="n">
        <f aca="false">IF($C8&gt;0,IF(W$3&lt;$D8,100,IF(W$3&gt;$C8,0,100-(W$3-$D8)*$E8*100)),"")</f>
        <v>62.5</v>
      </c>
      <c r="X8" s="150" t="n">
        <f aca="false">IF($C8&gt;0,IF(X$3&lt;$D8,100,IF(X$3&gt;$C8,0,100-(X$3-$D8)*$E8*100)),"")</f>
        <v>60</v>
      </c>
      <c r="Y8" s="150" t="n">
        <f aca="false">IF($C8&gt;0,IF(Y$3&lt;$D8,100,IF(Y$3&gt;$C8,0,100-(Y$3-$D8)*$E8*100)),"")</f>
        <v>57.5</v>
      </c>
      <c r="Z8" s="150" t="n">
        <f aca="false">IF($C8&gt;0,IF(Z$3&lt;$D8,100,IF(Z$3&gt;$C8,0,100-(Z$3-$D8)*$E8*100)),"")</f>
        <v>55</v>
      </c>
      <c r="AA8" s="150" t="n">
        <f aca="false">IF($C8&gt;0,IF(AA$3&lt;$D8,100,IF(AA$3&gt;$C8,0,100-(AA$3-$D8)*$E8*100)),"")</f>
        <v>52.5</v>
      </c>
      <c r="AB8" s="150" t="n">
        <f aca="false">IF($C8&gt;0,IF(AB$3&lt;$D8,100,IF(AB$3&gt;$C8,0,100-(AB$3-$D8)*$E8*100)),"")</f>
        <v>50</v>
      </c>
      <c r="AC8" s="150" t="n">
        <f aca="false">IF($C8&gt;0,IF(AC$3&lt;$D8,100,IF(AC$3&gt;$C8,0,100-(AC$3-$D8)*$E8*100)),"")</f>
        <v>47.5</v>
      </c>
      <c r="AD8" s="150" t="n">
        <f aca="false">IF($C8&gt;0,IF(AD$3&lt;$D8,100,IF(AD$3&gt;$C8,0,100-(AD$3-$D8)*$E8*100)),"")</f>
        <v>45</v>
      </c>
      <c r="AE8" s="150" t="n">
        <f aca="false">IF($C8&gt;0,IF(AE$3&lt;$D8,100,IF(AE$3&gt;$C8,0,100-(AE$3-$D8)*$E8*100)),"")</f>
        <v>42.5</v>
      </c>
      <c r="AF8" s="150" t="n">
        <f aca="false">IF($C8&gt;0,IF(AF$3&lt;$D8,100,IF(AF$3&gt;$C8,0,100-(AF$3-$D8)*$E8*100)),"")</f>
        <v>40</v>
      </c>
      <c r="AG8" s="150" t="n">
        <f aca="false">IF($C8&gt;0,IF(AG$3&lt;$D8,100,IF(AG$3&gt;$C8,0,100-(AG$3-$D8)*$E8*100)),"")</f>
        <v>37.5</v>
      </c>
      <c r="AH8" s="150" t="n">
        <f aca="false">IF($C8&gt;0,IF(AH$3&lt;$D8,100,IF(AH$3&gt;$C8,0,100-(AH$3-$D8)*$E8*100)),"")</f>
        <v>35</v>
      </c>
      <c r="AI8" s="150" t="n">
        <f aca="false">IF($C8&gt;0,IF(AI$3&lt;$D8,100,IF(AI$3&gt;$C8,0,100-(AI$3-$D8)*$E8*100)),"")</f>
        <v>32.5</v>
      </c>
      <c r="AJ8" s="150" t="n">
        <f aca="false">IF($C8&gt;0,IF(AJ$3&lt;$D8,100,IF(AJ$3&gt;$C8,0,100-(AJ$3-$D8)*$E8*100)),"")</f>
        <v>30</v>
      </c>
      <c r="AK8" s="150" t="n">
        <f aca="false">IF($C8&gt;0,IF(AK$3&lt;$D8,100,IF(AK$3&gt;$C8,0,100-(AK$3-$D8)*$E8*100)),"")</f>
        <v>27.5</v>
      </c>
      <c r="AL8" s="150" t="n">
        <f aca="false">IF($C8&gt;0,IF(AL$3&lt;$D8,100,IF(AL$3&gt;$C8,0,100-(AL$3-$D8)*$E8*100)),"")</f>
        <v>25</v>
      </c>
      <c r="AM8" s="150" t="n">
        <f aca="false">IF($C8&gt;0,IF(AM$3&lt;$D8,100,IF(AM$3&gt;$C8,0,100-(AM$3-$D8)*$E8*100)),"")</f>
        <v>22.5</v>
      </c>
      <c r="AN8" s="150" t="n">
        <f aca="false">IF($C8&gt;0,IF(AN$3&lt;$D8,100,IF(AN$3&gt;$C8,0,100-(AN$3-$D8)*$E8*100)),"")</f>
        <v>0</v>
      </c>
    </row>
    <row r="9" s="152" customFormat="true" ht="12.8" hidden="false" customHeight="false" outlineLevel="0" collapsed="false">
      <c r="A9" s="133"/>
      <c r="B9" s="151" t="s">
        <v>222</v>
      </c>
      <c r="C9" s="152" t="n">
        <v>60</v>
      </c>
      <c r="E9" s="153" t="n">
        <f aca="false">IF(C9&gt;0,1/(C9-D9),"")</f>
        <v>0.0166666666666667</v>
      </c>
      <c r="F9" s="154"/>
      <c r="G9" s="155" t="str">
        <f aca="false">IF(F9=0,"",IF(F9&gt;C9,1,(F9-D9)*E9))</f>
        <v/>
      </c>
      <c r="H9" s="155" t="str">
        <f aca="false">IF(F9&gt;0,1-G9,"")</f>
        <v/>
      </c>
      <c r="I9" s="156" t="n">
        <f aca="false">IF($C9&gt;0,IF(I$3&lt;$D9,100,IF(I$3&gt;$C9,0,100-(I$3-$D9)*$E9*100)),"")</f>
        <v>98.3333333333333</v>
      </c>
      <c r="J9" s="156" t="n">
        <f aca="false">IF($C9&gt;0,IF(J$3&lt;$D9,100,IF(J$3&gt;$C9,0,100-(J$3-$D9)*$E9*100)),"")</f>
        <v>96.6666666666667</v>
      </c>
      <c r="K9" s="156" t="n">
        <f aca="false">IF($C9&gt;0,IF(K$3&lt;$D9,100,IF(K$3&gt;$C9,0,100-(K$3-$D9)*$E9*100)),"")</f>
        <v>95</v>
      </c>
      <c r="L9" s="156" t="n">
        <f aca="false">IF($C9&gt;0,IF(L$3&lt;$D9,100,IF(L$3&gt;$C9,0,100-(L$3-$D9)*$E9*100)),"")</f>
        <v>93.3333333333333</v>
      </c>
      <c r="M9" s="156" t="n">
        <f aca="false">IF($C9&gt;0,IF(M$3&lt;$D9,100,IF(M$3&gt;$C9,0,100-(M$3-$D9)*$E9*100)),"")</f>
        <v>91.6666666666667</v>
      </c>
      <c r="N9" s="156" t="n">
        <f aca="false">IF($C9&gt;0,IF(N$3&lt;$D9,100,IF(N$3&gt;$C9,0,100-(N$3-$D9)*$E9*100)),"")</f>
        <v>90</v>
      </c>
      <c r="O9" s="156" t="n">
        <f aca="false">IF($C9&gt;0,IF(O$3&lt;$D9,100,IF(O$3&gt;$C9,0,100-(O$3-$D9)*$E9*100)),"")</f>
        <v>88.3333333333333</v>
      </c>
      <c r="P9" s="156" t="n">
        <f aca="false">IF($C9&gt;0,IF(P$3&lt;$D9,100,IF(P$3&gt;$C9,0,100-(P$3-$D9)*$E9*100)),"")</f>
        <v>86.6666666666667</v>
      </c>
      <c r="Q9" s="156" t="n">
        <f aca="false">IF($C9&gt;0,IF(Q$3&lt;$D9,100,IF(Q$3&gt;$C9,0,100-(Q$3-$D9)*$E9*100)),"")</f>
        <v>85</v>
      </c>
      <c r="R9" s="156" t="n">
        <f aca="false">IF($C9&gt;0,IF(R$3&lt;$D9,100,IF(R$3&gt;$C9,0,100-(R$3-$D9)*$E9*100)),"")</f>
        <v>83.3333333333333</v>
      </c>
      <c r="S9" s="156" t="n">
        <f aca="false">IF($C9&gt;0,IF(S$3&lt;$D9,100,IF(S$3&gt;$C9,0,100-(S$3-$D9)*$E9*100)),"")</f>
        <v>81.6666666666667</v>
      </c>
      <c r="T9" s="156" t="n">
        <f aca="false">IF($C9&gt;0,IF(T$3&lt;$D9,100,IF(T$3&gt;$C9,0,100-(T$3-$D9)*$E9*100)),"")</f>
        <v>80</v>
      </c>
      <c r="U9" s="156" t="n">
        <f aca="false">IF($C9&gt;0,IF(U$3&lt;$D9,100,IF(U$3&gt;$C9,0,100-(U$3-$D9)*$E9*100)),"")</f>
        <v>78.3333333333333</v>
      </c>
      <c r="V9" s="156" t="n">
        <f aca="false">IF($C9&gt;0,IF(V$3&lt;$D9,100,IF(V$3&gt;$C9,0,100-(V$3-$D9)*$E9*100)),"")</f>
        <v>76.6666666666667</v>
      </c>
      <c r="W9" s="156" t="n">
        <f aca="false">IF($C9&gt;0,IF(W$3&lt;$D9,100,IF(W$3&gt;$C9,0,100-(W$3-$D9)*$E9*100)),"")</f>
        <v>75</v>
      </c>
      <c r="X9" s="156" t="n">
        <f aca="false">IF($C9&gt;0,IF(X$3&lt;$D9,100,IF(X$3&gt;$C9,0,100-(X$3-$D9)*$E9*100)),"")</f>
        <v>73.3333333333333</v>
      </c>
      <c r="Y9" s="156" t="n">
        <f aca="false">IF($C9&gt;0,IF(Y$3&lt;$D9,100,IF(Y$3&gt;$C9,0,100-(Y$3-$D9)*$E9*100)),"")</f>
        <v>71.6666666666667</v>
      </c>
      <c r="Z9" s="156" t="n">
        <f aca="false">IF($C9&gt;0,IF(Z$3&lt;$D9,100,IF(Z$3&gt;$C9,0,100-(Z$3-$D9)*$E9*100)),"")</f>
        <v>70</v>
      </c>
      <c r="AA9" s="156" t="n">
        <f aca="false">IF($C9&gt;0,IF(AA$3&lt;$D9,100,IF(AA$3&gt;$C9,0,100-(AA$3-$D9)*$E9*100)),"")</f>
        <v>68.3333333333333</v>
      </c>
      <c r="AB9" s="156" t="n">
        <f aca="false">IF($C9&gt;0,IF(AB$3&lt;$D9,100,IF(AB$3&gt;$C9,0,100-(AB$3-$D9)*$E9*100)),"")</f>
        <v>66.6666666666667</v>
      </c>
      <c r="AC9" s="156" t="n">
        <f aca="false">IF($C9&gt;0,IF(AC$3&lt;$D9,100,IF(AC$3&gt;$C9,0,100-(AC$3-$D9)*$E9*100)),"")</f>
        <v>65</v>
      </c>
      <c r="AD9" s="156" t="n">
        <f aca="false">IF($C9&gt;0,IF(AD$3&lt;$D9,100,IF(AD$3&gt;$C9,0,100-(AD$3-$D9)*$E9*100)),"")</f>
        <v>63.3333333333333</v>
      </c>
      <c r="AE9" s="156" t="n">
        <f aca="false">IF($C9&gt;0,IF(AE$3&lt;$D9,100,IF(AE$3&gt;$C9,0,100-(AE$3-$D9)*$E9*100)),"")</f>
        <v>61.6666666666667</v>
      </c>
      <c r="AF9" s="156" t="n">
        <f aca="false">IF($C9&gt;0,IF(AF$3&lt;$D9,100,IF(AF$3&gt;$C9,0,100-(AF$3-$D9)*$E9*100)),"")</f>
        <v>60</v>
      </c>
      <c r="AG9" s="156" t="n">
        <f aca="false">IF($C9&gt;0,IF(AG$3&lt;$D9,100,IF(AG$3&gt;$C9,0,100-(AG$3-$D9)*$E9*100)),"")</f>
        <v>58.3333333333333</v>
      </c>
      <c r="AH9" s="156" t="n">
        <f aca="false">IF($C9&gt;0,IF(AH$3&lt;$D9,100,IF(AH$3&gt;$C9,0,100-(AH$3-$D9)*$E9*100)),"")</f>
        <v>56.6666666666667</v>
      </c>
      <c r="AI9" s="156" t="n">
        <f aca="false">IF($C9&gt;0,IF(AI$3&lt;$D9,100,IF(AI$3&gt;$C9,0,100-(AI$3-$D9)*$E9*100)),"")</f>
        <v>55</v>
      </c>
      <c r="AJ9" s="156" t="n">
        <f aca="false">IF($C9&gt;0,IF(AJ$3&lt;$D9,100,IF(AJ$3&gt;$C9,0,100-(AJ$3-$D9)*$E9*100)),"")</f>
        <v>53.3333333333333</v>
      </c>
      <c r="AK9" s="156" t="n">
        <f aca="false">IF($C9&gt;0,IF(AK$3&lt;$D9,100,IF(AK$3&gt;$C9,0,100-(AK$3-$D9)*$E9*100)),"")</f>
        <v>51.6666666666667</v>
      </c>
      <c r="AL9" s="156" t="n">
        <f aca="false">IF($C9&gt;0,IF(AL$3&lt;$D9,100,IF(AL$3&gt;$C9,0,100-(AL$3-$D9)*$E9*100)),"")</f>
        <v>50</v>
      </c>
      <c r="AM9" s="156" t="n">
        <f aca="false">IF($C9&gt;0,IF(AM$3&lt;$D9,100,IF(AM$3&gt;$C9,0,100-(AM$3-$D9)*$E9*100)),"")</f>
        <v>48.3333333333333</v>
      </c>
      <c r="AN9" s="156" t="n">
        <f aca="false">IF($C9&gt;0,IF(AN$3&lt;$D9,100,IF(AN$3&gt;$C9,0,100-(AN$3-$D9)*$E9*100)),"")</f>
        <v>0</v>
      </c>
      <c r="ALZ9" s="0"/>
      <c r="AMA9" s="0"/>
      <c r="AMB9" s="0"/>
      <c r="AMC9" s="0"/>
      <c r="AMD9" s="0"/>
      <c r="AME9" s="0"/>
      <c r="AMF9" s="0"/>
      <c r="AMG9" s="0"/>
      <c r="AMH9" s="0"/>
      <c r="AMI9" s="0"/>
      <c r="AMJ9" s="0"/>
    </row>
    <row r="10" customFormat="false" ht="22.65" hidden="false" customHeight="false" outlineLevel="0" collapsed="false">
      <c r="A10" s="133" t="s">
        <v>223</v>
      </c>
      <c r="B10" s="129" t="s">
        <v>224</v>
      </c>
      <c r="C10" s="130" t="n">
        <v>50</v>
      </c>
      <c r="E10" s="131" t="n">
        <f aca="false">IF(C10&gt;0,1/(C10-D10),"")</f>
        <v>0.02</v>
      </c>
      <c r="F10" s="149"/>
      <c r="G10" s="132" t="str">
        <f aca="false">IF(F10=0,"",IF(F10&gt;C10,1,(F10-D10)*E10))</f>
        <v/>
      </c>
      <c r="H10" s="132" t="str">
        <f aca="false">IF(F10&gt;0,1-G10,"")</f>
        <v/>
      </c>
      <c r="I10" s="150" t="n">
        <f aca="false">IF($C10&gt;0,IF(I$3&lt;$D10,100,IF(I$3&gt;$C10,0,100-(I$3-$D10)*$E10*100)),"")</f>
        <v>98</v>
      </c>
      <c r="J10" s="150" t="n">
        <f aca="false">IF($C10&gt;0,IF(J$3&lt;$D10,100,IF(J$3&gt;$C10,0,100-(J$3-$D10)*$E10*100)),"")</f>
        <v>96</v>
      </c>
      <c r="K10" s="150" t="n">
        <f aca="false">IF($C10&gt;0,IF(K$3&lt;$D10,100,IF(K$3&gt;$C10,0,100-(K$3-$D10)*$E10*100)),"")</f>
        <v>94</v>
      </c>
      <c r="L10" s="150" t="n">
        <f aca="false">IF($C10&gt;0,IF(L$3&lt;$D10,100,IF(L$3&gt;$C10,0,100-(L$3-$D10)*$E10*100)),"")</f>
        <v>92</v>
      </c>
      <c r="M10" s="150" t="n">
        <f aca="false">IF($C10&gt;0,IF(M$3&lt;$D10,100,IF(M$3&gt;$C10,0,100-(M$3-$D10)*$E10*100)),"")</f>
        <v>90</v>
      </c>
      <c r="N10" s="150" t="n">
        <f aca="false">IF($C10&gt;0,IF(N$3&lt;$D10,100,IF(N$3&gt;$C10,0,100-(N$3-$D10)*$E10*100)),"")</f>
        <v>88</v>
      </c>
      <c r="O10" s="150" t="n">
        <f aca="false">IF($C10&gt;0,IF(O$3&lt;$D10,100,IF(O$3&gt;$C10,0,100-(O$3-$D10)*$E10*100)),"")</f>
        <v>86</v>
      </c>
      <c r="P10" s="150" t="n">
        <f aca="false">IF($C10&gt;0,IF(P$3&lt;$D10,100,IF(P$3&gt;$C10,0,100-(P$3-$D10)*$E10*100)),"")</f>
        <v>84</v>
      </c>
      <c r="Q10" s="150" t="n">
        <f aca="false">IF($C10&gt;0,IF(Q$3&lt;$D10,100,IF(Q$3&gt;$C10,0,100-(Q$3-$D10)*$E10*100)),"")</f>
        <v>82</v>
      </c>
      <c r="R10" s="150" t="n">
        <f aca="false">IF($C10&gt;0,IF(R$3&lt;$D10,100,IF(R$3&gt;$C10,0,100-(R$3-$D10)*$E10*100)),"")</f>
        <v>80</v>
      </c>
      <c r="S10" s="150" t="n">
        <f aca="false">IF($C10&gt;0,IF(S$3&lt;$D10,100,IF(S$3&gt;$C10,0,100-(S$3-$D10)*$E10*100)),"")</f>
        <v>78</v>
      </c>
      <c r="T10" s="150" t="n">
        <f aca="false">IF($C10&gt;0,IF(T$3&lt;$D10,100,IF(T$3&gt;$C10,0,100-(T$3-$D10)*$E10*100)),"")</f>
        <v>76</v>
      </c>
      <c r="U10" s="150" t="n">
        <f aca="false">IF($C10&gt;0,IF(U$3&lt;$D10,100,IF(U$3&gt;$C10,0,100-(U$3-$D10)*$E10*100)),"")</f>
        <v>74</v>
      </c>
      <c r="V10" s="150" t="n">
        <f aca="false">IF($C10&gt;0,IF(V$3&lt;$D10,100,IF(V$3&gt;$C10,0,100-(V$3-$D10)*$E10*100)),"")</f>
        <v>72</v>
      </c>
      <c r="W10" s="150" t="n">
        <f aca="false">IF($C10&gt;0,IF(W$3&lt;$D10,100,IF(W$3&gt;$C10,0,100-(W$3-$D10)*$E10*100)),"")</f>
        <v>70</v>
      </c>
      <c r="X10" s="150" t="n">
        <f aca="false">IF($C10&gt;0,IF(X$3&lt;$D10,100,IF(X$3&gt;$C10,0,100-(X$3-$D10)*$E10*100)),"")</f>
        <v>68</v>
      </c>
      <c r="Y10" s="150" t="n">
        <f aca="false">IF($C10&gt;0,IF(Y$3&lt;$D10,100,IF(Y$3&gt;$C10,0,100-(Y$3-$D10)*$E10*100)),"")</f>
        <v>66</v>
      </c>
      <c r="Z10" s="150" t="n">
        <f aca="false">IF($C10&gt;0,IF(Z$3&lt;$D10,100,IF(Z$3&gt;$C10,0,100-(Z$3-$D10)*$E10*100)),"")</f>
        <v>64</v>
      </c>
      <c r="AA10" s="150" t="n">
        <f aca="false">IF($C10&gt;0,IF(AA$3&lt;$D10,100,IF(AA$3&gt;$C10,0,100-(AA$3-$D10)*$E10*100)),"")</f>
        <v>62</v>
      </c>
      <c r="AB10" s="150" t="n">
        <f aca="false">IF($C10&gt;0,IF(AB$3&lt;$D10,100,IF(AB$3&gt;$C10,0,100-(AB$3-$D10)*$E10*100)),"")</f>
        <v>60</v>
      </c>
      <c r="AC10" s="150" t="n">
        <f aca="false">IF($C10&gt;0,IF(AC$3&lt;$D10,100,IF(AC$3&gt;$C10,0,100-(AC$3-$D10)*$E10*100)),"")</f>
        <v>58</v>
      </c>
      <c r="AD10" s="150" t="n">
        <f aca="false">IF($C10&gt;0,IF(AD$3&lt;$D10,100,IF(AD$3&gt;$C10,0,100-(AD$3-$D10)*$E10*100)),"")</f>
        <v>56</v>
      </c>
      <c r="AE10" s="150" t="n">
        <f aca="false">IF($C10&gt;0,IF(AE$3&lt;$D10,100,IF(AE$3&gt;$C10,0,100-(AE$3-$D10)*$E10*100)),"")</f>
        <v>54</v>
      </c>
      <c r="AF10" s="150" t="n">
        <f aca="false">IF($C10&gt;0,IF(AF$3&lt;$D10,100,IF(AF$3&gt;$C10,0,100-(AF$3-$D10)*$E10*100)),"")</f>
        <v>52</v>
      </c>
      <c r="AG10" s="150" t="n">
        <f aca="false">IF($C10&gt;0,IF(AG$3&lt;$D10,100,IF(AG$3&gt;$C10,0,100-(AG$3-$D10)*$E10*100)),"")</f>
        <v>50</v>
      </c>
      <c r="AH10" s="150" t="n">
        <f aca="false">IF($C10&gt;0,IF(AH$3&lt;$D10,100,IF(AH$3&gt;$C10,0,100-(AH$3-$D10)*$E10*100)),"")</f>
        <v>48</v>
      </c>
      <c r="AI10" s="150" t="n">
        <f aca="false">IF($C10&gt;0,IF(AI$3&lt;$D10,100,IF(AI$3&gt;$C10,0,100-(AI$3-$D10)*$E10*100)),"")</f>
        <v>46</v>
      </c>
      <c r="AJ10" s="150" t="n">
        <f aca="false">IF($C10&gt;0,IF(AJ$3&lt;$D10,100,IF(AJ$3&gt;$C10,0,100-(AJ$3-$D10)*$E10*100)),"")</f>
        <v>44</v>
      </c>
      <c r="AK10" s="150" t="n">
        <f aca="false">IF($C10&gt;0,IF(AK$3&lt;$D10,100,IF(AK$3&gt;$C10,0,100-(AK$3-$D10)*$E10*100)),"")</f>
        <v>42</v>
      </c>
      <c r="AL10" s="150" t="n">
        <f aca="false">IF($C10&gt;0,IF(AL$3&lt;$D10,100,IF(AL$3&gt;$C10,0,100-(AL$3-$D10)*$E10*100)),"")</f>
        <v>40</v>
      </c>
      <c r="AM10" s="150" t="n">
        <f aca="false">IF($C10&gt;0,IF(AM$3&lt;$D10,100,IF(AM$3&gt;$C10,0,100-(AM$3-$D10)*$E10*100)),"")</f>
        <v>38</v>
      </c>
      <c r="AN10" s="150" t="n">
        <f aca="false">IF($C10&gt;0,IF(AN$3&lt;$D10,100,IF(AN$3&gt;$C10,0,100-(AN$3-$D10)*$E10*100)),"")</f>
        <v>0</v>
      </c>
    </row>
    <row r="11" customFormat="false" ht="22.65" hidden="false" customHeight="false" outlineLevel="0" collapsed="false">
      <c r="A11" s="133"/>
      <c r="B11" s="129" t="s">
        <v>225</v>
      </c>
      <c r="C11" s="130" t="n">
        <v>100</v>
      </c>
      <c r="E11" s="131" t="n">
        <f aca="false">IF(C11&gt;0,1/(C11-D11),"")</f>
        <v>0.01</v>
      </c>
      <c r="F11" s="149"/>
      <c r="G11" s="132" t="str">
        <f aca="false">IF(F11=0,"",IF(F11&gt;C11,1,(F11-D11)*E11))</f>
        <v/>
      </c>
      <c r="H11" s="132" t="str">
        <f aca="false">IF(F11&gt;0,1-G11,"")</f>
        <v/>
      </c>
      <c r="I11" s="150" t="n">
        <f aca="false">IF($C11&gt;0,IF(I$3&lt;$D11,100,IF(I$3&gt;$C11,0,100-(I$3-$D11)*$E11*100)),"")</f>
        <v>99</v>
      </c>
      <c r="J11" s="150" t="n">
        <f aca="false">IF($C11&gt;0,IF(J$3&lt;$D11,100,IF(J$3&gt;$C11,0,100-(J$3-$D11)*$E11*100)),"")</f>
        <v>98</v>
      </c>
      <c r="K11" s="150" t="n">
        <f aca="false">IF($C11&gt;0,IF(K$3&lt;$D11,100,IF(K$3&gt;$C11,0,100-(K$3-$D11)*$E11*100)),"")</f>
        <v>97</v>
      </c>
      <c r="L11" s="150" t="n">
        <f aca="false">IF($C11&gt;0,IF(L$3&lt;$D11,100,IF(L$3&gt;$C11,0,100-(L$3-$D11)*$E11*100)),"")</f>
        <v>96</v>
      </c>
      <c r="M11" s="150" t="n">
        <f aca="false">IF($C11&gt;0,IF(M$3&lt;$D11,100,IF(M$3&gt;$C11,0,100-(M$3-$D11)*$E11*100)),"")</f>
        <v>95</v>
      </c>
      <c r="N11" s="150" t="n">
        <f aca="false">IF($C11&gt;0,IF(N$3&lt;$D11,100,IF(N$3&gt;$C11,0,100-(N$3-$D11)*$E11*100)),"")</f>
        <v>94</v>
      </c>
      <c r="O11" s="150" t="n">
        <f aca="false">IF($C11&gt;0,IF(O$3&lt;$D11,100,IF(O$3&gt;$C11,0,100-(O$3-$D11)*$E11*100)),"")</f>
        <v>93</v>
      </c>
      <c r="P11" s="150" t="n">
        <f aca="false">IF($C11&gt;0,IF(P$3&lt;$D11,100,IF(P$3&gt;$C11,0,100-(P$3-$D11)*$E11*100)),"")</f>
        <v>92</v>
      </c>
      <c r="Q11" s="150" t="n">
        <f aca="false">IF($C11&gt;0,IF(Q$3&lt;$D11,100,IF(Q$3&gt;$C11,0,100-(Q$3-$D11)*$E11*100)),"")</f>
        <v>91</v>
      </c>
      <c r="R11" s="150" t="n">
        <f aca="false">IF($C11&gt;0,IF(R$3&lt;$D11,100,IF(R$3&gt;$C11,0,100-(R$3-$D11)*$E11*100)),"")</f>
        <v>90</v>
      </c>
      <c r="S11" s="150" t="n">
        <f aca="false">IF($C11&gt;0,IF(S$3&lt;$D11,100,IF(S$3&gt;$C11,0,100-(S$3-$D11)*$E11*100)),"")</f>
        <v>89</v>
      </c>
      <c r="T11" s="150" t="n">
        <f aca="false">IF($C11&gt;0,IF(T$3&lt;$D11,100,IF(T$3&gt;$C11,0,100-(T$3-$D11)*$E11*100)),"")</f>
        <v>88</v>
      </c>
      <c r="U11" s="150" t="n">
        <f aca="false">IF($C11&gt;0,IF(U$3&lt;$D11,100,IF(U$3&gt;$C11,0,100-(U$3-$D11)*$E11*100)),"")</f>
        <v>87</v>
      </c>
      <c r="V11" s="150" t="n">
        <f aca="false">IF($C11&gt;0,IF(V$3&lt;$D11,100,IF(V$3&gt;$C11,0,100-(V$3-$D11)*$E11*100)),"")</f>
        <v>86</v>
      </c>
      <c r="W11" s="150" t="n">
        <f aca="false">IF($C11&gt;0,IF(W$3&lt;$D11,100,IF(W$3&gt;$C11,0,100-(W$3-$D11)*$E11*100)),"")</f>
        <v>85</v>
      </c>
      <c r="X11" s="150" t="n">
        <f aca="false">IF($C11&gt;0,IF(X$3&lt;$D11,100,IF(X$3&gt;$C11,0,100-(X$3-$D11)*$E11*100)),"")</f>
        <v>84</v>
      </c>
      <c r="Y11" s="150" t="n">
        <f aca="false">IF($C11&gt;0,IF(Y$3&lt;$D11,100,IF(Y$3&gt;$C11,0,100-(Y$3-$D11)*$E11*100)),"")</f>
        <v>83</v>
      </c>
      <c r="Z11" s="150" t="n">
        <f aca="false">IF($C11&gt;0,IF(Z$3&lt;$D11,100,IF(Z$3&gt;$C11,0,100-(Z$3-$D11)*$E11*100)),"")</f>
        <v>82</v>
      </c>
      <c r="AA11" s="150" t="n">
        <f aca="false">IF($C11&gt;0,IF(AA$3&lt;$D11,100,IF(AA$3&gt;$C11,0,100-(AA$3-$D11)*$E11*100)),"")</f>
        <v>81</v>
      </c>
      <c r="AB11" s="150" t="n">
        <f aca="false">IF($C11&gt;0,IF(AB$3&lt;$D11,100,IF(AB$3&gt;$C11,0,100-(AB$3-$D11)*$E11*100)),"")</f>
        <v>80</v>
      </c>
      <c r="AC11" s="150" t="n">
        <f aca="false">IF($C11&gt;0,IF(AC$3&lt;$D11,100,IF(AC$3&gt;$C11,0,100-(AC$3-$D11)*$E11*100)),"")</f>
        <v>79</v>
      </c>
      <c r="AD11" s="150" t="n">
        <f aca="false">IF($C11&gt;0,IF(AD$3&lt;$D11,100,IF(AD$3&gt;$C11,0,100-(AD$3-$D11)*$E11*100)),"")</f>
        <v>78</v>
      </c>
      <c r="AE11" s="150" t="n">
        <f aca="false">IF($C11&gt;0,IF(AE$3&lt;$D11,100,IF(AE$3&gt;$C11,0,100-(AE$3-$D11)*$E11*100)),"")</f>
        <v>77</v>
      </c>
      <c r="AF11" s="150" t="n">
        <f aca="false">IF($C11&gt;0,IF(AF$3&lt;$D11,100,IF(AF$3&gt;$C11,0,100-(AF$3-$D11)*$E11*100)),"")</f>
        <v>76</v>
      </c>
      <c r="AG11" s="150" t="n">
        <f aca="false">IF($C11&gt;0,IF(AG$3&lt;$D11,100,IF(AG$3&gt;$C11,0,100-(AG$3-$D11)*$E11*100)),"")</f>
        <v>75</v>
      </c>
      <c r="AH11" s="150" t="n">
        <f aca="false">IF($C11&gt;0,IF(AH$3&lt;$D11,100,IF(AH$3&gt;$C11,0,100-(AH$3-$D11)*$E11*100)),"")</f>
        <v>74</v>
      </c>
      <c r="AI11" s="150" t="n">
        <f aca="false">IF($C11&gt;0,IF(AI$3&lt;$D11,100,IF(AI$3&gt;$C11,0,100-(AI$3-$D11)*$E11*100)),"")</f>
        <v>73</v>
      </c>
      <c r="AJ11" s="150" t="n">
        <f aca="false">IF($C11&gt;0,IF(AJ$3&lt;$D11,100,IF(AJ$3&gt;$C11,0,100-(AJ$3-$D11)*$E11*100)),"")</f>
        <v>72</v>
      </c>
      <c r="AK11" s="150" t="n">
        <f aca="false">IF($C11&gt;0,IF(AK$3&lt;$D11,100,IF(AK$3&gt;$C11,0,100-(AK$3-$D11)*$E11*100)),"")</f>
        <v>71</v>
      </c>
      <c r="AL11" s="150" t="n">
        <f aca="false">IF($C11&gt;0,IF(AL$3&lt;$D11,100,IF(AL$3&gt;$C11,0,100-(AL$3-$D11)*$E11*100)),"")</f>
        <v>70</v>
      </c>
      <c r="AM11" s="150" t="n">
        <f aca="false">IF($C11&gt;0,IF(AM$3&lt;$D11,100,IF(AM$3&gt;$C11,0,100-(AM$3-$D11)*$E11*100)),"")</f>
        <v>69</v>
      </c>
      <c r="AN11" s="150" t="n">
        <f aca="false">IF($C11&gt;0,IF(AN$3&lt;$D11,100,IF(AN$3&gt;$C11,0,100-(AN$3-$D11)*$E11*100)),"")</f>
        <v>0</v>
      </c>
    </row>
    <row r="12" customFormat="false" ht="22.65" hidden="false" customHeight="false" outlineLevel="0" collapsed="false">
      <c r="A12" s="133"/>
      <c r="B12" s="129" t="s">
        <v>226</v>
      </c>
      <c r="C12" s="130" t="n">
        <v>100</v>
      </c>
      <c r="E12" s="131" t="n">
        <f aca="false">IF(C12&gt;0,1/(C12-D12),"")</f>
        <v>0.01</v>
      </c>
      <c r="F12" s="149"/>
      <c r="G12" s="132" t="str">
        <f aca="false">IF(F12=0,"",IF(F12&gt;C12,1,(F12-D12)*E12))</f>
        <v/>
      </c>
      <c r="H12" s="132" t="str">
        <f aca="false">IF(F12&gt;0,1-G12,"")</f>
        <v/>
      </c>
      <c r="I12" s="150" t="n">
        <f aca="false">IF($C12&gt;0,IF(I$3&lt;$D12,100,IF(I$3&gt;$C12,0,100-(I$3-$D12)*$E12*100)),"")</f>
        <v>99</v>
      </c>
      <c r="J12" s="150" t="n">
        <f aca="false">IF($C12&gt;0,IF(J$3&lt;$D12,100,IF(J$3&gt;$C12,0,100-(J$3-$D12)*$E12*100)),"")</f>
        <v>98</v>
      </c>
      <c r="K12" s="150" t="n">
        <f aca="false">IF($C12&gt;0,IF(K$3&lt;$D12,100,IF(K$3&gt;$C12,0,100-(K$3-$D12)*$E12*100)),"")</f>
        <v>97</v>
      </c>
      <c r="L12" s="150" t="n">
        <f aca="false">IF($C12&gt;0,IF(L$3&lt;$D12,100,IF(L$3&gt;$C12,0,100-(L$3-$D12)*$E12*100)),"")</f>
        <v>96</v>
      </c>
      <c r="M12" s="150" t="n">
        <f aca="false">IF($C12&gt;0,IF(M$3&lt;$D12,100,IF(M$3&gt;$C12,0,100-(M$3-$D12)*$E12*100)),"")</f>
        <v>95</v>
      </c>
      <c r="N12" s="150" t="n">
        <f aca="false">IF($C12&gt;0,IF(N$3&lt;$D12,100,IF(N$3&gt;$C12,0,100-(N$3-$D12)*$E12*100)),"")</f>
        <v>94</v>
      </c>
      <c r="O12" s="150" t="n">
        <f aca="false">IF($C12&gt;0,IF(O$3&lt;$D12,100,IF(O$3&gt;$C12,0,100-(O$3-$D12)*$E12*100)),"")</f>
        <v>93</v>
      </c>
      <c r="P12" s="150" t="n">
        <f aca="false">IF($C12&gt;0,IF(P$3&lt;$D12,100,IF(P$3&gt;$C12,0,100-(P$3-$D12)*$E12*100)),"")</f>
        <v>92</v>
      </c>
      <c r="Q12" s="150" t="n">
        <f aca="false">IF($C12&gt;0,IF(Q$3&lt;$D12,100,IF(Q$3&gt;$C12,0,100-(Q$3-$D12)*$E12*100)),"")</f>
        <v>91</v>
      </c>
      <c r="R12" s="150" t="n">
        <f aca="false">IF($C12&gt;0,IF(R$3&lt;$D12,100,IF(R$3&gt;$C12,0,100-(R$3-$D12)*$E12*100)),"")</f>
        <v>90</v>
      </c>
      <c r="S12" s="150" t="n">
        <f aca="false">IF($C12&gt;0,IF(S$3&lt;$D12,100,IF(S$3&gt;$C12,0,100-(S$3-$D12)*$E12*100)),"")</f>
        <v>89</v>
      </c>
      <c r="T12" s="150" t="n">
        <f aca="false">IF($C12&gt;0,IF(T$3&lt;$D12,100,IF(T$3&gt;$C12,0,100-(T$3-$D12)*$E12*100)),"")</f>
        <v>88</v>
      </c>
      <c r="U12" s="150" t="n">
        <f aca="false">IF($C12&gt;0,IF(U$3&lt;$D12,100,IF(U$3&gt;$C12,0,100-(U$3-$D12)*$E12*100)),"")</f>
        <v>87</v>
      </c>
      <c r="V12" s="150" t="n">
        <f aca="false">IF($C12&gt;0,IF(V$3&lt;$D12,100,IF(V$3&gt;$C12,0,100-(V$3-$D12)*$E12*100)),"")</f>
        <v>86</v>
      </c>
      <c r="W12" s="150" t="n">
        <f aca="false">IF($C12&gt;0,IF(W$3&lt;$D12,100,IF(W$3&gt;$C12,0,100-(W$3-$D12)*$E12*100)),"")</f>
        <v>85</v>
      </c>
      <c r="X12" s="150" t="n">
        <f aca="false">IF($C12&gt;0,IF(X$3&lt;$D12,100,IF(X$3&gt;$C12,0,100-(X$3-$D12)*$E12*100)),"")</f>
        <v>84</v>
      </c>
      <c r="Y12" s="150" t="n">
        <f aca="false">IF($C12&gt;0,IF(Y$3&lt;$D12,100,IF(Y$3&gt;$C12,0,100-(Y$3-$D12)*$E12*100)),"")</f>
        <v>83</v>
      </c>
      <c r="Z12" s="150" t="n">
        <f aca="false">IF($C12&gt;0,IF(Z$3&lt;$D12,100,IF(Z$3&gt;$C12,0,100-(Z$3-$D12)*$E12*100)),"")</f>
        <v>82</v>
      </c>
      <c r="AA12" s="150" t="n">
        <f aca="false">IF($C12&gt;0,IF(AA$3&lt;$D12,100,IF(AA$3&gt;$C12,0,100-(AA$3-$D12)*$E12*100)),"")</f>
        <v>81</v>
      </c>
      <c r="AB12" s="150" t="n">
        <f aca="false">IF($C12&gt;0,IF(AB$3&lt;$D12,100,IF(AB$3&gt;$C12,0,100-(AB$3-$D12)*$E12*100)),"")</f>
        <v>80</v>
      </c>
      <c r="AC12" s="150" t="n">
        <f aca="false">IF($C12&gt;0,IF(AC$3&lt;$D12,100,IF(AC$3&gt;$C12,0,100-(AC$3-$D12)*$E12*100)),"")</f>
        <v>79</v>
      </c>
      <c r="AD12" s="150" t="n">
        <f aca="false">IF($C12&gt;0,IF(AD$3&lt;$D12,100,IF(AD$3&gt;$C12,0,100-(AD$3-$D12)*$E12*100)),"")</f>
        <v>78</v>
      </c>
      <c r="AE12" s="150" t="n">
        <f aca="false">IF($C12&gt;0,IF(AE$3&lt;$D12,100,IF(AE$3&gt;$C12,0,100-(AE$3-$D12)*$E12*100)),"")</f>
        <v>77</v>
      </c>
      <c r="AF12" s="150" t="n">
        <f aca="false">IF($C12&gt;0,IF(AF$3&lt;$D12,100,IF(AF$3&gt;$C12,0,100-(AF$3-$D12)*$E12*100)),"")</f>
        <v>76</v>
      </c>
      <c r="AG12" s="150" t="n">
        <f aca="false">IF($C12&gt;0,IF(AG$3&lt;$D12,100,IF(AG$3&gt;$C12,0,100-(AG$3-$D12)*$E12*100)),"")</f>
        <v>75</v>
      </c>
      <c r="AH12" s="150" t="n">
        <f aca="false">IF($C12&gt;0,IF(AH$3&lt;$D12,100,IF(AH$3&gt;$C12,0,100-(AH$3-$D12)*$E12*100)),"")</f>
        <v>74</v>
      </c>
      <c r="AI12" s="150" t="n">
        <f aca="false">IF($C12&gt;0,IF(AI$3&lt;$D12,100,IF(AI$3&gt;$C12,0,100-(AI$3-$D12)*$E12*100)),"")</f>
        <v>73</v>
      </c>
      <c r="AJ12" s="150" t="n">
        <f aca="false">IF($C12&gt;0,IF(AJ$3&lt;$D12,100,IF(AJ$3&gt;$C12,0,100-(AJ$3-$D12)*$E12*100)),"")</f>
        <v>72</v>
      </c>
      <c r="AK12" s="150" t="n">
        <f aca="false">IF($C12&gt;0,IF(AK$3&lt;$D12,100,IF(AK$3&gt;$C12,0,100-(AK$3-$D12)*$E12*100)),"")</f>
        <v>71</v>
      </c>
      <c r="AL12" s="150" t="n">
        <f aca="false">IF($C12&gt;0,IF(AL$3&lt;$D12,100,IF(AL$3&gt;$C12,0,100-(AL$3-$D12)*$E12*100)),"")</f>
        <v>70</v>
      </c>
      <c r="AM12" s="150" t="n">
        <f aca="false">IF($C12&gt;0,IF(AM$3&lt;$D12,100,IF(AM$3&gt;$C12,0,100-(AM$3-$D12)*$E12*100)),"")</f>
        <v>69</v>
      </c>
      <c r="AN12" s="150" t="n">
        <f aca="false">IF($C12&gt;0,IF(AN$3&lt;$D12,100,IF(AN$3&gt;$C12,0,100-(AN$3-$D12)*$E12*100)),"")</f>
        <v>0</v>
      </c>
    </row>
    <row r="13" customFormat="false" ht="22.65" hidden="false" customHeight="false" outlineLevel="0" collapsed="false">
      <c r="A13" s="133"/>
      <c r="B13" s="129" t="s">
        <v>227</v>
      </c>
      <c r="C13" s="130" t="n">
        <v>50</v>
      </c>
      <c r="E13" s="131" t="n">
        <f aca="false">IF(C13&gt;0,1/(C13-D13),"")</f>
        <v>0.02</v>
      </c>
      <c r="F13" s="149"/>
      <c r="G13" s="132" t="str">
        <f aca="false">IF(F13=0,"",IF(F13&gt;C13,1,(F13-D13)*E13))</f>
        <v/>
      </c>
      <c r="H13" s="132" t="str">
        <f aca="false">IF(F13&gt;0,1-G13,"")</f>
        <v/>
      </c>
      <c r="I13" s="150" t="n">
        <f aca="false">IF($C13&gt;0,IF(I$3&lt;$D13,100,IF(I$3&gt;$C13,0,100-(I$3-$D13)*$E13*100)),"")</f>
        <v>98</v>
      </c>
      <c r="J13" s="150" t="n">
        <f aca="false">IF($C13&gt;0,IF(J$3&lt;$D13,100,IF(J$3&gt;$C13,0,100-(J$3-$D13)*$E13*100)),"")</f>
        <v>96</v>
      </c>
      <c r="K13" s="150" t="n">
        <f aca="false">IF($C13&gt;0,IF(K$3&lt;$D13,100,IF(K$3&gt;$C13,0,100-(K$3-$D13)*$E13*100)),"")</f>
        <v>94</v>
      </c>
      <c r="L13" s="150" t="n">
        <f aca="false">IF($C13&gt;0,IF(L$3&lt;$D13,100,IF(L$3&gt;$C13,0,100-(L$3-$D13)*$E13*100)),"")</f>
        <v>92</v>
      </c>
      <c r="M13" s="150" t="n">
        <f aca="false">IF($C13&gt;0,IF(M$3&lt;$D13,100,IF(M$3&gt;$C13,0,100-(M$3-$D13)*$E13*100)),"")</f>
        <v>90</v>
      </c>
      <c r="N13" s="150" t="n">
        <f aca="false">IF($C13&gt;0,IF(N$3&lt;$D13,100,IF(N$3&gt;$C13,0,100-(N$3-$D13)*$E13*100)),"")</f>
        <v>88</v>
      </c>
      <c r="O13" s="150" t="n">
        <f aca="false">IF($C13&gt;0,IF(O$3&lt;$D13,100,IF(O$3&gt;$C13,0,100-(O$3-$D13)*$E13*100)),"")</f>
        <v>86</v>
      </c>
      <c r="P13" s="150" t="n">
        <f aca="false">IF($C13&gt;0,IF(P$3&lt;$D13,100,IF(P$3&gt;$C13,0,100-(P$3-$D13)*$E13*100)),"")</f>
        <v>84</v>
      </c>
      <c r="Q13" s="150" t="n">
        <f aca="false">IF($C13&gt;0,IF(Q$3&lt;$D13,100,IF(Q$3&gt;$C13,0,100-(Q$3-$D13)*$E13*100)),"")</f>
        <v>82</v>
      </c>
      <c r="R13" s="150" t="n">
        <f aca="false">IF($C13&gt;0,IF(R$3&lt;$D13,100,IF(R$3&gt;$C13,0,100-(R$3-$D13)*$E13*100)),"")</f>
        <v>80</v>
      </c>
      <c r="S13" s="150" t="n">
        <f aca="false">IF($C13&gt;0,IF(S$3&lt;$D13,100,IF(S$3&gt;$C13,0,100-(S$3-$D13)*$E13*100)),"")</f>
        <v>78</v>
      </c>
      <c r="T13" s="150" t="n">
        <f aca="false">IF($C13&gt;0,IF(T$3&lt;$D13,100,IF(T$3&gt;$C13,0,100-(T$3-$D13)*$E13*100)),"")</f>
        <v>76</v>
      </c>
      <c r="U13" s="150" t="n">
        <f aca="false">IF($C13&gt;0,IF(U$3&lt;$D13,100,IF(U$3&gt;$C13,0,100-(U$3-$D13)*$E13*100)),"")</f>
        <v>74</v>
      </c>
      <c r="V13" s="150" t="n">
        <f aca="false">IF($C13&gt;0,IF(V$3&lt;$D13,100,IF(V$3&gt;$C13,0,100-(V$3-$D13)*$E13*100)),"")</f>
        <v>72</v>
      </c>
      <c r="W13" s="150" t="n">
        <f aca="false">IF($C13&gt;0,IF(W$3&lt;$D13,100,IF(W$3&gt;$C13,0,100-(W$3-$D13)*$E13*100)),"")</f>
        <v>70</v>
      </c>
      <c r="X13" s="150" t="n">
        <f aca="false">IF($C13&gt;0,IF(X$3&lt;$D13,100,IF(X$3&gt;$C13,0,100-(X$3-$D13)*$E13*100)),"")</f>
        <v>68</v>
      </c>
      <c r="Y13" s="150" t="n">
        <f aca="false">IF($C13&gt;0,IF(Y$3&lt;$D13,100,IF(Y$3&gt;$C13,0,100-(Y$3-$D13)*$E13*100)),"")</f>
        <v>66</v>
      </c>
      <c r="Z13" s="150" t="n">
        <f aca="false">IF($C13&gt;0,IF(Z$3&lt;$D13,100,IF(Z$3&gt;$C13,0,100-(Z$3-$D13)*$E13*100)),"")</f>
        <v>64</v>
      </c>
      <c r="AA13" s="150" t="n">
        <f aca="false">IF($C13&gt;0,IF(AA$3&lt;$D13,100,IF(AA$3&gt;$C13,0,100-(AA$3-$D13)*$E13*100)),"")</f>
        <v>62</v>
      </c>
      <c r="AB13" s="150" t="n">
        <f aca="false">IF($C13&gt;0,IF(AB$3&lt;$D13,100,IF(AB$3&gt;$C13,0,100-(AB$3-$D13)*$E13*100)),"")</f>
        <v>60</v>
      </c>
      <c r="AC13" s="150" t="n">
        <f aca="false">IF($C13&gt;0,IF(AC$3&lt;$D13,100,IF(AC$3&gt;$C13,0,100-(AC$3-$D13)*$E13*100)),"")</f>
        <v>58</v>
      </c>
      <c r="AD13" s="150" t="n">
        <f aca="false">IF($C13&gt;0,IF(AD$3&lt;$D13,100,IF(AD$3&gt;$C13,0,100-(AD$3-$D13)*$E13*100)),"")</f>
        <v>56</v>
      </c>
      <c r="AE13" s="150" t="n">
        <f aca="false">IF($C13&gt;0,IF(AE$3&lt;$D13,100,IF(AE$3&gt;$C13,0,100-(AE$3-$D13)*$E13*100)),"")</f>
        <v>54</v>
      </c>
      <c r="AF13" s="150" t="n">
        <f aca="false">IF($C13&gt;0,IF(AF$3&lt;$D13,100,IF(AF$3&gt;$C13,0,100-(AF$3-$D13)*$E13*100)),"")</f>
        <v>52</v>
      </c>
      <c r="AG13" s="150" t="n">
        <f aca="false">IF($C13&gt;0,IF(AG$3&lt;$D13,100,IF(AG$3&gt;$C13,0,100-(AG$3-$D13)*$E13*100)),"")</f>
        <v>50</v>
      </c>
      <c r="AH13" s="150" t="n">
        <f aca="false">IF($C13&gt;0,IF(AH$3&lt;$D13,100,IF(AH$3&gt;$C13,0,100-(AH$3-$D13)*$E13*100)),"")</f>
        <v>48</v>
      </c>
      <c r="AI13" s="150" t="n">
        <f aca="false">IF($C13&gt;0,IF(AI$3&lt;$D13,100,IF(AI$3&gt;$C13,0,100-(AI$3-$D13)*$E13*100)),"")</f>
        <v>46</v>
      </c>
      <c r="AJ13" s="150" t="n">
        <f aca="false">IF($C13&gt;0,IF(AJ$3&lt;$D13,100,IF(AJ$3&gt;$C13,0,100-(AJ$3-$D13)*$E13*100)),"")</f>
        <v>44</v>
      </c>
      <c r="AK13" s="150" t="n">
        <f aca="false">IF($C13&gt;0,IF(AK$3&lt;$D13,100,IF(AK$3&gt;$C13,0,100-(AK$3-$D13)*$E13*100)),"")</f>
        <v>42</v>
      </c>
      <c r="AL13" s="150" t="n">
        <f aca="false">IF($C13&gt;0,IF(AL$3&lt;$D13,100,IF(AL$3&gt;$C13,0,100-(AL$3-$D13)*$E13*100)),"")</f>
        <v>40</v>
      </c>
      <c r="AM13" s="150" t="n">
        <f aca="false">IF($C13&gt;0,IF(AM$3&lt;$D13,100,IF(AM$3&gt;$C13,0,100-(AM$3-$D13)*$E13*100)),"")</f>
        <v>38</v>
      </c>
      <c r="AN13" s="150" t="n">
        <f aca="false">IF($C13&gt;0,IF(AN$3&lt;$D13,100,IF(AN$3&gt;$C13,0,100-(AN$3-$D13)*$E13*100)),"")</f>
        <v>0</v>
      </c>
    </row>
    <row r="14" customFormat="false" ht="22.65" hidden="false" customHeight="false" outlineLevel="0" collapsed="false">
      <c r="A14" s="133"/>
      <c r="B14" s="129" t="s">
        <v>228</v>
      </c>
      <c r="C14" s="130" t="n">
        <v>30</v>
      </c>
      <c r="E14" s="131" t="n">
        <f aca="false">IF(C14&gt;0,1/(C14-D14),"")</f>
        <v>0.0333333333333333</v>
      </c>
      <c r="F14" s="149"/>
      <c r="G14" s="132" t="str">
        <f aca="false">IF(F14=0,"",IF(F14&gt;C14,1,(F14-D14)*E14))</f>
        <v/>
      </c>
      <c r="H14" s="132" t="str">
        <f aca="false">IF(F14&gt;0,1-G14,"")</f>
        <v/>
      </c>
      <c r="I14" s="150" t="n">
        <f aca="false">IF($C14&gt;0,IF(I$3&lt;$D14,100,IF(I$3&gt;$C14,0,100-(I$3-$D14)*$E14*100)),"")</f>
        <v>96.6666666666667</v>
      </c>
      <c r="J14" s="150" t="n">
        <f aca="false">IF($C14&gt;0,IF(J$3&lt;$D14,100,IF(J$3&gt;$C14,0,100-(J$3-$D14)*$E14*100)),"")</f>
        <v>93.3333333333333</v>
      </c>
      <c r="K14" s="150" t="n">
        <f aca="false">IF($C14&gt;0,IF(K$3&lt;$D14,100,IF(K$3&gt;$C14,0,100-(K$3-$D14)*$E14*100)),"")</f>
        <v>90</v>
      </c>
      <c r="L14" s="150" t="n">
        <f aca="false">IF($C14&gt;0,IF(L$3&lt;$D14,100,IF(L$3&gt;$C14,0,100-(L$3-$D14)*$E14*100)),"")</f>
        <v>86.6666666666667</v>
      </c>
      <c r="M14" s="150" t="n">
        <f aca="false">IF($C14&gt;0,IF(M$3&lt;$D14,100,IF(M$3&gt;$C14,0,100-(M$3-$D14)*$E14*100)),"")</f>
        <v>83.3333333333333</v>
      </c>
      <c r="N14" s="150" t="n">
        <f aca="false">IF($C14&gt;0,IF(N$3&lt;$D14,100,IF(N$3&gt;$C14,0,100-(N$3-$D14)*$E14*100)),"")</f>
        <v>80</v>
      </c>
      <c r="O14" s="150" t="n">
        <f aca="false">IF($C14&gt;0,IF(O$3&lt;$D14,100,IF(O$3&gt;$C14,0,100-(O$3-$D14)*$E14*100)),"")</f>
        <v>76.6666666666667</v>
      </c>
      <c r="P14" s="150" t="n">
        <f aca="false">IF($C14&gt;0,IF(P$3&lt;$D14,100,IF(P$3&gt;$C14,0,100-(P$3-$D14)*$E14*100)),"")</f>
        <v>73.3333333333333</v>
      </c>
      <c r="Q14" s="150" t="n">
        <f aca="false">IF($C14&gt;0,IF(Q$3&lt;$D14,100,IF(Q$3&gt;$C14,0,100-(Q$3-$D14)*$E14*100)),"")</f>
        <v>70</v>
      </c>
      <c r="R14" s="150" t="n">
        <f aca="false">IF($C14&gt;0,IF(R$3&lt;$D14,100,IF(R$3&gt;$C14,0,100-(R$3-$D14)*$E14*100)),"")</f>
        <v>66.6666666666667</v>
      </c>
      <c r="S14" s="150" t="n">
        <f aca="false">IF($C14&gt;0,IF(S$3&lt;$D14,100,IF(S$3&gt;$C14,0,100-(S$3-$D14)*$E14*100)),"")</f>
        <v>63.3333333333333</v>
      </c>
      <c r="T14" s="150" t="n">
        <f aca="false">IF($C14&gt;0,IF(T$3&lt;$D14,100,IF(T$3&gt;$C14,0,100-(T$3-$D14)*$E14*100)),"")</f>
        <v>60</v>
      </c>
      <c r="U14" s="150" t="n">
        <f aca="false">IF($C14&gt;0,IF(U$3&lt;$D14,100,IF(U$3&gt;$C14,0,100-(U$3-$D14)*$E14*100)),"")</f>
        <v>56.6666666666667</v>
      </c>
      <c r="V14" s="150" t="n">
        <f aca="false">IF($C14&gt;0,IF(V$3&lt;$D14,100,IF(V$3&gt;$C14,0,100-(V$3-$D14)*$E14*100)),"")</f>
        <v>53.3333333333333</v>
      </c>
      <c r="W14" s="150" t="n">
        <f aca="false">IF($C14&gt;0,IF(W$3&lt;$D14,100,IF(W$3&gt;$C14,0,100-(W$3-$D14)*$E14*100)),"")</f>
        <v>50</v>
      </c>
      <c r="X14" s="150" t="n">
        <f aca="false">IF($C14&gt;0,IF(X$3&lt;$D14,100,IF(X$3&gt;$C14,0,100-(X$3-$D14)*$E14*100)),"")</f>
        <v>46.6666666666667</v>
      </c>
      <c r="Y14" s="150" t="n">
        <f aca="false">IF($C14&gt;0,IF(Y$3&lt;$D14,100,IF(Y$3&gt;$C14,0,100-(Y$3-$D14)*$E14*100)),"")</f>
        <v>43.3333333333333</v>
      </c>
      <c r="Z14" s="150" t="n">
        <f aca="false">IF($C14&gt;0,IF(Z$3&lt;$D14,100,IF(Z$3&gt;$C14,0,100-(Z$3-$D14)*$E14*100)),"")</f>
        <v>40</v>
      </c>
      <c r="AA14" s="150" t="n">
        <f aca="false">IF($C14&gt;0,IF(AA$3&lt;$D14,100,IF(AA$3&gt;$C14,0,100-(AA$3-$D14)*$E14*100)),"")</f>
        <v>36.6666666666667</v>
      </c>
      <c r="AB14" s="150" t="n">
        <f aca="false">IF($C14&gt;0,IF(AB$3&lt;$D14,100,IF(AB$3&gt;$C14,0,100-(AB$3-$D14)*$E14*100)),"")</f>
        <v>33.3333333333333</v>
      </c>
      <c r="AC14" s="150" t="n">
        <f aca="false">IF($C14&gt;0,IF(AC$3&lt;$D14,100,IF(AC$3&gt;$C14,0,100-(AC$3-$D14)*$E14*100)),"")</f>
        <v>30</v>
      </c>
      <c r="AD14" s="150" t="n">
        <f aca="false">IF($C14&gt;0,IF(AD$3&lt;$D14,100,IF(AD$3&gt;$C14,0,100-(AD$3-$D14)*$E14*100)),"")</f>
        <v>26.6666666666667</v>
      </c>
      <c r="AE14" s="150" t="n">
        <f aca="false">IF($C14&gt;0,IF(AE$3&lt;$D14,100,IF(AE$3&gt;$C14,0,100-(AE$3-$D14)*$E14*100)),"")</f>
        <v>23.3333333333333</v>
      </c>
      <c r="AF14" s="150" t="n">
        <f aca="false">IF($C14&gt;0,IF(AF$3&lt;$D14,100,IF(AF$3&gt;$C14,0,100-(AF$3-$D14)*$E14*100)),"")</f>
        <v>20</v>
      </c>
      <c r="AG14" s="150" t="n">
        <f aca="false">IF($C14&gt;0,IF(AG$3&lt;$D14,100,IF(AG$3&gt;$C14,0,100-(AG$3-$D14)*$E14*100)),"")</f>
        <v>16.6666666666667</v>
      </c>
      <c r="AH14" s="150" t="n">
        <f aca="false">IF($C14&gt;0,IF(AH$3&lt;$D14,100,IF(AH$3&gt;$C14,0,100-(AH$3-$D14)*$E14*100)),"")</f>
        <v>13.3333333333333</v>
      </c>
      <c r="AI14" s="150" t="n">
        <f aca="false">IF($C14&gt;0,IF(AI$3&lt;$D14,100,IF(AI$3&gt;$C14,0,100-(AI$3-$D14)*$E14*100)),"")</f>
        <v>10</v>
      </c>
      <c r="AJ14" s="150" t="n">
        <f aca="false">IF($C14&gt;0,IF(AJ$3&lt;$D14,100,IF(AJ$3&gt;$C14,0,100-(AJ$3-$D14)*$E14*100)),"")</f>
        <v>6.66666666666667</v>
      </c>
      <c r="AK14" s="150" t="n">
        <f aca="false">IF($C14&gt;0,IF(AK$3&lt;$D14,100,IF(AK$3&gt;$C14,0,100-(AK$3-$D14)*$E14*100)),"")</f>
        <v>3.33333333333333</v>
      </c>
      <c r="AL14" s="150" t="n">
        <f aca="false">IF($C14&gt;0,IF(AL$3&lt;$D14,100,IF(AL$3&gt;$C14,0,100-(AL$3-$D14)*$E14*100)),"")</f>
        <v>0</v>
      </c>
      <c r="AM14" s="150" t="n">
        <f aca="false">IF($C14&gt;0,IF(AM$3&lt;$D14,100,IF(AM$3&gt;$C14,0,100-(AM$3-$D14)*$E14*100)),"")</f>
        <v>0</v>
      </c>
      <c r="AN14" s="150" t="n">
        <f aca="false">IF($C14&gt;0,IF(AN$3&lt;$D14,100,IF(AN$3&gt;$C14,0,100-(AN$3-$D14)*$E14*100)),"")</f>
        <v>0</v>
      </c>
    </row>
    <row r="15" customFormat="false" ht="12.8" hidden="false" customHeight="false" outlineLevel="0" collapsed="false">
      <c r="A15" s="133"/>
      <c r="B15" s="129" t="s">
        <v>229</v>
      </c>
      <c r="C15" s="130" t="n">
        <v>50</v>
      </c>
      <c r="E15" s="131" t="n">
        <f aca="false">IF(C15&gt;0,1/(C15-D15),"")</f>
        <v>0.02</v>
      </c>
      <c r="F15" s="149"/>
      <c r="G15" s="132" t="str">
        <f aca="false">IF(F15=0,"",IF(F15&gt;C15,1,(F15-D15)*E15))</f>
        <v/>
      </c>
      <c r="H15" s="132" t="str">
        <f aca="false">IF(F15&gt;0,1-G15,"")</f>
        <v/>
      </c>
      <c r="I15" s="150" t="n">
        <f aca="false">IF($C15&gt;0,IF(I$3&lt;$D15,100,IF(I$3&gt;$C15,0,100-(I$3-$D15)*$E15*100)),"")</f>
        <v>98</v>
      </c>
      <c r="J15" s="150" t="n">
        <f aca="false">IF($C15&gt;0,IF(J$3&lt;$D15,100,IF(J$3&gt;$C15,0,100-(J$3-$D15)*$E15*100)),"")</f>
        <v>96</v>
      </c>
      <c r="K15" s="150" t="n">
        <f aca="false">IF($C15&gt;0,IF(K$3&lt;$D15,100,IF(K$3&gt;$C15,0,100-(K$3-$D15)*$E15*100)),"")</f>
        <v>94</v>
      </c>
      <c r="L15" s="150" t="n">
        <f aca="false">IF($C15&gt;0,IF(L$3&lt;$D15,100,IF(L$3&gt;$C15,0,100-(L$3-$D15)*$E15*100)),"")</f>
        <v>92</v>
      </c>
      <c r="M15" s="150" t="n">
        <f aca="false">IF($C15&gt;0,IF(M$3&lt;$D15,100,IF(M$3&gt;$C15,0,100-(M$3-$D15)*$E15*100)),"")</f>
        <v>90</v>
      </c>
      <c r="N15" s="150" t="n">
        <f aca="false">IF($C15&gt;0,IF(N$3&lt;$D15,100,IF(N$3&gt;$C15,0,100-(N$3-$D15)*$E15*100)),"")</f>
        <v>88</v>
      </c>
      <c r="O15" s="150" t="n">
        <f aca="false">IF($C15&gt;0,IF(O$3&lt;$D15,100,IF(O$3&gt;$C15,0,100-(O$3-$D15)*$E15*100)),"")</f>
        <v>86</v>
      </c>
      <c r="P15" s="150" t="n">
        <f aca="false">IF($C15&gt;0,IF(P$3&lt;$D15,100,IF(P$3&gt;$C15,0,100-(P$3-$D15)*$E15*100)),"")</f>
        <v>84</v>
      </c>
      <c r="Q15" s="150" t="n">
        <f aca="false">IF($C15&gt;0,IF(Q$3&lt;$D15,100,IF(Q$3&gt;$C15,0,100-(Q$3-$D15)*$E15*100)),"")</f>
        <v>82</v>
      </c>
      <c r="R15" s="150" t="n">
        <f aca="false">IF($C15&gt;0,IF(R$3&lt;$D15,100,IF(R$3&gt;$C15,0,100-(R$3-$D15)*$E15*100)),"")</f>
        <v>80</v>
      </c>
      <c r="S15" s="150" t="n">
        <f aca="false">IF($C15&gt;0,IF(S$3&lt;$D15,100,IF(S$3&gt;$C15,0,100-(S$3-$D15)*$E15*100)),"")</f>
        <v>78</v>
      </c>
      <c r="T15" s="150" t="n">
        <f aca="false">IF($C15&gt;0,IF(T$3&lt;$D15,100,IF(T$3&gt;$C15,0,100-(T$3-$D15)*$E15*100)),"")</f>
        <v>76</v>
      </c>
      <c r="U15" s="150" t="n">
        <f aca="false">IF($C15&gt;0,IF(U$3&lt;$D15,100,IF(U$3&gt;$C15,0,100-(U$3-$D15)*$E15*100)),"")</f>
        <v>74</v>
      </c>
      <c r="V15" s="150" t="n">
        <f aca="false">IF($C15&gt;0,IF(V$3&lt;$D15,100,IF(V$3&gt;$C15,0,100-(V$3-$D15)*$E15*100)),"")</f>
        <v>72</v>
      </c>
      <c r="W15" s="150" t="n">
        <f aca="false">IF($C15&gt;0,IF(W$3&lt;$D15,100,IF(W$3&gt;$C15,0,100-(W$3-$D15)*$E15*100)),"")</f>
        <v>70</v>
      </c>
      <c r="X15" s="150" t="n">
        <f aca="false">IF($C15&gt;0,IF(X$3&lt;$D15,100,IF(X$3&gt;$C15,0,100-(X$3-$D15)*$E15*100)),"")</f>
        <v>68</v>
      </c>
      <c r="Y15" s="150" t="n">
        <f aca="false">IF($C15&gt;0,IF(Y$3&lt;$D15,100,IF(Y$3&gt;$C15,0,100-(Y$3-$D15)*$E15*100)),"")</f>
        <v>66</v>
      </c>
      <c r="Z15" s="150" t="n">
        <f aca="false">IF($C15&gt;0,IF(Z$3&lt;$D15,100,IF(Z$3&gt;$C15,0,100-(Z$3-$D15)*$E15*100)),"")</f>
        <v>64</v>
      </c>
      <c r="AA15" s="150" t="n">
        <f aca="false">IF($C15&gt;0,IF(AA$3&lt;$D15,100,IF(AA$3&gt;$C15,0,100-(AA$3-$D15)*$E15*100)),"")</f>
        <v>62</v>
      </c>
      <c r="AB15" s="150" t="n">
        <f aca="false">IF($C15&gt;0,IF(AB$3&lt;$D15,100,IF(AB$3&gt;$C15,0,100-(AB$3-$D15)*$E15*100)),"")</f>
        <v>60</v>
      </c>
      <c r="AC15" s="150" t="n">
        <f aca="false">IF($C15&gt;0,IF(AC$3&lt;$D15,100,IF(AC$3&gt;$C15,0,100-(AC$3-$D15)*$E15*100)),"")</f>
        <v>58</v>
      </c>
      <c r="AD15" s="150" t="n">
        <f aca="false">IF($C15&gt;0,IF(AD$3&lt;$D15,100,IF(AD$3&gt;$C15,0,100-(AD$3-$D15)*$E15*100)),"")</f>
        <v>56</v>
      </c>
      <c r="AE15" s="150" t="n">
        <f aca="false">IF($C15&gt;0,IF(AE$3&lt;$D15,100,IF(AE$3&gt;$C15,0,100-(AE$3-$D15)*$E15*100)),"")</f>
        <v>54</v>
      </c>
      <c r="AF15" s="150" t="n">
        <f aca="false">IF($C15&gt;0,IF(AF$3&lt;$D15,100,IF(AF$3&gt;$C15,0,100-(AF$3-$D15)*$E15*100)),"")</f>
        <v>52</v>
      </c>
      <c r="AG15" s="150" t="n">
        <f aca="false">IF($C15&gt;0,IF(AG$3&lt;$D15,100,IF(AG$3&gt;$C15,0,100-(AG$3-$D15)*$E15*100)),"")</f>
        <v>50</v>
      </c>
      <c r="AH15" s="150" t="n">
        <f aca="false">IF($C15&gt;0,IF(AH$3&lt;$D15,100,IF(AH$3&gt;$C15,0,100-(AH$3-$D15)*$E15*100)),"")</f>
        <v>48</v>
      </c>
      <c r="AI15" s="150" t="n">
        <f aca="false">IF($C15&gt;0,IF(AI$3&lt;$D15,100,IF(AI$3&gt;$C15,0,100-(AI$3-$D15)*$E15*100)),"")</f>
        <v>46</v>
      </c>
      <c r="AJ15" s="150" t="n">
        <f aca="false">IF($C15&gt;0,IF(AJ$3&lt;$D15,100,IF(AJ$3&gt;$C15,0,100-(AJ$3-$D15)*$E15*100)),"")</f>
        <v>44</v>
      </c>
      <c r="AK15" s="150" t="n">
        <f aca="false">IF($C15&gt;0,IF(AK$3&lt;$D15,100,IF(AK$3&gt;$C15,0,100-(AK$3-$D15)*$E15*100)),"")</f>
        <v>42</v>
      </c>
      <c r="AL15" s="150" t="n">
        <f aca="false">IF($C15&gt;0,IF(AL$3&lt;$D15,100,IF(AL$3&gt;$C15,0,100-(AL$3-$D15)*$E15*100)),"")</f>
        <v>40</v>
      </c>
      <c r="AM15" s="150" t="n">
        <f aca="false">IF($C15&gt;0,IF(AM$3&lt;$D15,100,IF(AM$3&gt;$C15,0,100-(AM$3-$D15)*$E15*100)),"")</f>
        <v>38</v>
      </c>
      <c r="AN15" s="150" t="n">
        <f aca="false">IF($C15&gt;0,IF(AN$3&lt;$D15,100,IF(AN$3&gt;$C15,0,100-(AN$3-$D15)*$E15*100)),"")</f>
        <v>0</v>
      </c>
    </row>
    <row r="16" customFormat="false" ht="12.8" hidden="false" customHeight="false" outlineLevel="0" collapsed="false">
      <c r="A16" s="133"/>
      <c r="B16" s="129" t="s">
        <v>230</v>
      </c>
      <c r="C16" s="130" t="n">
        <v>30</v>
      </c>
      <c r="E16" s="131" t="n">
        <f aca="false">IF(C16&gt;0,1/(C16-D16),"")</f>
        <v>0.0333333333333333</v>
      </c>
      <c r="F16" s="149"/>
      <c r="G16" s="132" t="str">
        <f aca="false">IF(F16=0,"",IF(F16&gt;C16,1,(F16-D16)*E16))</f>
        <v/>
      </c>
      <c r="H16" s="132" t="str">
        <f aca="false">IF(F16&gt;0,1-G16,"")</f>
        <v/>
      </c>
      <c r="I16" s="150" t="n">
        <f aca="false">IF($C16&gt;0,IF(I$3&lt;$D16,100,IF(I$3&gt;$C16,0,100-(I$3-$D16)*$E16*100)),"")</f>
        <v>96.6666666666667</v>
      </c>
      <c r="J16" s="150" t="n">
        <f aca="false">IF($C16&gt;0,IF(J$3&lt;$D16,100,IF(J$3&gt;$C16,0,100-(J$3-$D16)*$E16*100)),"")</f>
        <v>93.3333333333333</v>
      </c>
      <c r="K16" s="150" t="n">
        <f aca="false">IF($C16&gt;0,IF(K$3&lt;$D16,100,IF(K$3&gt;$C16,0,100-(K$3-$D16)*$E16*100)),"")</f>
        <v>90</v>
      </c>
      <c r="L16" s="150" t="n">
        <f aca="false">IF($C16&gt;0,IF(L$3&lt;$D16,100,IF(L$3&gt;$C16,0,100-(L$3-$D16)*$E16*100)),"")</f>
        <v>86.6666666666667</v>
      </c>
      <c r="M16" s="150" t="n">
        <f aca="false">IF($C16&gt;0,IF(M$3&lt;$D16,100,IF(M$3&gt;$C16,0,100-(M$3-$D16)*$E16*100)),"")</f>
        <v>83.3333333333333</v>
      </c>
      <c r="N16" s="150" t="n">
        <f aca="false">IF($C16&gt;0,IF(N$3&lt;$D16,100,IF(N$3&gt;$C16,0,100-(N$3-$D16)*$E16*100)),"")</f>
        <v>80</v>
      </c>
      <c r="O16" s="150" t="n">
        <f aca="false">IF($C16&gt;0,IF(O$3&lt;$D16,100,IF(O$3&gt;$C16,0,100-(O$3-$D16)*$E16*100)),"")</f>
        <v>76.6666666666667</v>
      </c>
      <c r="P16" s="150" t="n">
        <f aca="false">IF($C16&gt;0,IF(P$3&lt;$D16,100,IF(P$3&gt;$C16,0,100-(P$3-$D16)*$E16*100)),"")</f>
        <v>73.3333333333333</v>
      </c>
      <c r="Q16" s="150" t="n">
        <f aca="false">IF($C16&gt;0,IF(Q$3&lt;$D16,100,IF(Q$3&gt;$C16,0,100-(Q$3-$D16)*$E16*100)),"")</f>
        <v>70</v>
      </c>
      <c r="R16" s="150" t="n">
        <f aca="false">IF($C16&gt;0,IF(R$3&lt;$D16,100,IF(R$3&gt;$C16,0,100-(R$3-$D16)*$E16*100)),"")</f>
        <v>66.6666666666667</v>
      </c>
      <c r="S16" s="150" t="n">
        <f aca="false">IF($C16&gt;0,IF(S$3&lt;$D16,100,IF(S$3&gt;$C16,0,100-(S$3-$D16)*$E16*100)),"")</f>
        <v>63.3333333333333</v>
      </c>
      <c r="T16" s="150" t="n">
        <f aca="false">IF($C16&gt;0,IF(T$3&lt;$D16,100,IF(T$3&gt;$C16,0,100-(T$3-$D16)*$E16*100)),"")</f>
        <v>60</v>
      </c>
      <c r="U16" s="150" t="n">
        <f aca="false">IF($C16&gt;0,IF(U$3&lt;$D16,100,IF(U$3&gt;$C16,0,100-(U$3-$D16)*$E16*100)),"")</f>
        <v>56.6666666666667</v>
      </c>
      <c r="V16" s="150" t="n">
        <f aca="false">IF($C16&gt;0,IF(V$3&lt;$D16,100,IF(V$3&gt;$C16,0,100-(V$3-$D16)*$E16*100)),"")</f>
        <v>53.3333333333333</v>
      </c>
      <c r="W16" s="150" t="n">
        <f aca="false">IF($C16&gt;0,IF(W$3&lt;$D16,100,IF(W$3&gt;$C16,0,100-(W$3-$D16)*$E16*100)),"")</f>
        <v>50</v>
      </c>
      <c r="X16" s="150" t="n">
        <f aca="false">IF($C16&gt;0,IF(X$3&lt;$D16,100,IF(X$3&gt;$C16,0,100-(X$3-$D16)*$E16*100)),"")</f>
        <v>46.6666666666667</v>
      </c>
      <c r="Y16" s="150" t="n">
        <f aca="false">IF($C16&gt;0,IF(Y$3&lt;$D16,100,IF(Y$3&gt;$C16,0,100-(Y$3-$D16)*$E16*100)),"")</f>
        <v>43.3333333333333</v>
      </c>
      <c r="Z16" s="150" t="n">
        <f aca="false">IF($C16&gt;0,IF(Z$3&lt;$D16,100,IF(Z$3&gt;$C16,0,100-(Z$3-$D16)*$E16*100)),"")</f>
        <v>40</v>
      </c>
      <c r="AA16" s="150" t="n">
        <f aca="false">IF($C16&gt;0,IF(AA$3&lt;$D16,100,IF(AA$3&gt;$C16,0,100-(AA$3-$D16)*$E16*100)),"")</f>
        <v>36.6666666666667</v>
      </c>
      <c r="AB16" s="150" t="n">
        <f aca="false">IF($C16&gt;0,IF(AB$3&lt;$D16,100,IF(AB$3&gt;$C16,0,100-(AB$3-$D16)*$E16*100)),"")</f>
        <v>33.3333333333333</v>
      </c>
      <c r="AC16" s="150" t="n">
        <f aca="false">IF($C16&gt;0,IF(AC$3&lt;$D16,100,IF(AC$3&gt;$C16,0,100-(AC$3-$D16)*$E16*100)),"")</f>
        <v>30</v>
      </c>
      <c r="AD16" s="150" t="n">
        <f aca="false">IF($C16&gt;0,IF(AD$3&lt;$D16,100,IF(AD$3&gt;$C16,0,100-(AD$3-$D16)*$E16*100)),"")</f>
        <v>26.6666666666667</v>
      </c>
      <c r="AE16" s="150" t="n">
        <f aca="false">IF($C16&gt;0,IF(AE$3&lt;$D16,100,IF(AE$3&gt;$C16,0,100-(AE$3-$D16)*$E16*100)),"")</f>
        <v>23.3333333333333</v>
      </c>
      <c r="AF16" s="150" t="n">
        <f aca="false">IF($C16&gt;0,IF(AF$3&lt;$D16,100,IF(AF$3&gt;$C16,0,100-(AF$3-$D16)*$E16*100)),"")</f>
        <v>20</v>
      </c>
      <c r="AG16" s="150" t="n">
        <f aca="false">IF($C16&gt;0,IF(AG$3&lt;$D16,100,IF(AG$3&gt;$C16,0,100-(AG$3-$D16)*$E16*100)),"")</f>
        <v>16.6666666666667</v>
      </c>
      <c r="AH16" s="150" t="n">
        <f aca="false">IF($C16&gt;0,IF(AH$3&lt;$D16,100,IF(AH$3&gt;$C16,0,100-(AH$3-$D16)*$E16*100)),"")</f>
        <v>13.3333333333333</v>
      </c>
      <c r="AI16" s="150" t="n">
        <f aca="false">IF($C16&gt;0,IF(AI$3&lt;$D16,100,IF(AI$3&gt;$C16,0,100-(AI$3-$D16)*$E16*100)),"")</f>
        <v>10</v>
      </c>
      <c r="AJ16" s="150" t="n">
        <f aca="false">IF($C16&gt;0,IF(AJ$3&lt;$D16,100,IF(AJ$3&gt;$C16,0,100-(AJ$3-$D16)*$E16*100)),"")</f>
        <v>6.66666666666667</v>
      </c>
      <c r="AK16" s="150" t="n">
        <f aca="false">IF($C16&gt;0,IF(AK$3&lt;$D16,100,IF(AK$3&gt;$C16,0,100-(AK$3-$D16)*$E16*100)),"")</f>
        <v>3.33333333333333</v>
      </c>
      <c r="AL16" s="150" t="n">
        <f aca="false">IF($C16&gt;0,IF(AL$3&lt;$D16,100,IF(AL$3&gt;$C16,0,100-(AL$3-$D16)*$E16*100)),"")</f>
        <v>0</v>
      </c>
      <c r="AM16" s="150" t="n">
        <f aca="false">IF($C16&gt;0,IF(AM$3&lt;$D16,100,IF(AM$3&gt;$C16,0,100-(AM$3-$D16)*$E16*100)),"")</f>
        <v>0</v>
      </c>
      <c r="AN16" s="150" t="n">
        <f aca="false">IF($C16&gt;0,IF(AN$3&lt;$D16,100,IF(AN$3&gt;$C16,0,100-(AN$3-$D16)*$E16*100)),"")</f>
        <v>0</v>
      </c>
    </row>
    <row r="17" customFormat="false" ht="12.8" hidden="false" customHeight="false" outlineLevel="0" collapsed="false">
      <c r="A17" s="133"/>
      <c r="B17" s="129" t="s">
        <v>231</v>
      </c>
      <c r="C17" s="130" t="n">
        <v>15</v>
      </c>
      <c r="E17" s="131" t="n">
        <f aca="false">IF(C17&gt;0,1/(C17-D17),"")</f>
        <v>0.0666666666666667</v>
      </c>
      <c r="F17" s="149"/>
      <c r="G17" s="132" t="str">
        <f aca="false">IF(F17=0,"",IF(F17&gt;C17,1,(F17-D17)*E17))</f>
        <v/>
      </c>
      <c r="H17" s="132" t="str">
        <f aca="false">IF(F17&gt;0,1-G17,"")</f>
        <v/>
      </c>
      <c r="I17" s="150" t="n">
        <f aca="false">IF($C17&gt;0,IF(I$3&lt;$D17,100,IF(I$3&gt;$C17,0,100-(I$3-$D17)*$E17*100)),"")</f>
        <v>93.3333333333333</v>
      </c>
      <c r="J17" s="150" t="n">
        <f aca="false">IF($C17&gt;0,IF(J$3&lt;$D17,100,IF(J$3&gt;$C17,0,100-(J$3-$D17)*$E17*100)),"")</f>
        <v>86.6666666666667</v>
      </c>
      <c r="K17" s="150" t="n">
        <f aca="false">IF($C17&gt;0,IF(K$3&lt;$D17,100,IF(K$3&gt;$C17,0,100-(K$3-$D17)*$E17*100)),"")</f>
        <v>80</v>
      </c>
      <c r="L17" s="150" t="n">
        <f aca="false">IF($C17&gt;0,IF(L$3&lt;$D17,100,IF(L$3&gt;$C17,0,100-(L$3-$D17)*$E17*100)),"")</f>
        <v>73.3333333333333</v>
      </c>
      <c r="M17" s="150" t="n">
        <f aca="false">IF($C17&gt;0,IF(M$3&lt;$D17,100,IF(M$3&gt;$C17,0,100-(M$3-$D17)*$E17*100)),"")</f>
        <v>66.6666666666667</v>
      </c>
      <c r="N17" s="150" t="n">
        <f aca="false">IF($C17&gt;0,IF(N$3&lt;$D17,100,IF(N$3&gt;$C17,0,100-(N$3-$D17)*$E17*100)),"")</f>
        <v>60</v>
      </c>
      <c r="O17" s="150" t="n">
        <f aca="false">IF($C17&gt;0,IF(O$3&lt;$D17,100,IF(O$3&gt;$C17,0,100-(O$3-$D17)*$E17*100)),"")</f>
        <v>53.3333333333333</v>
      </c>
      <c r="P17" s="150" t="n">
        <f aca="false">IF($C17&gt;0,IF(P$3&lt;$D17,100,IF(P$3&gt;$C17,0,100-(P$3-$D17)*$E17*100)),"")</f>
        <v>46.6666666666667</v>
      </c>
      <c r="Q17" s="150" t="n">
        <f aca="false">IF($C17&gt;0,IF(Q$3&lt;$D17,100,IF(Q$3&gt;$C17,0,100-(Q$3-$D17)*$E17*100)),"")</f>
        <v>40</v>
      </c>
      <c r="R17" s="150" t="n">
        <f aca="false">IF($C17&gt;0,IF(R$3&lt;$D17,100,IF(R$3&gt;$C17,0,100-(R$3-$D17)*$E17*100)),"")</f>
        <v>33.3333333333333</v>
      </c>
      <c r="S17" s="150" t="n">
        <f aca="false">IF($C17&gt;0,IF(S$3&lt;$D17,100,IF(S$3&gt;$C17,0,100-(S$3-$D17)*$E17*100)),"")</f>
        <v>26.6666666666667</v>
      </c>
      <c r="T17" s="150" t="n">
        <f aca="false">IF($C17&gt;0,IF(T$3&lt;$D17,100,IF(T$3&gt;$C17,0,100-(T$3-$D17)*$E17*100)),"")</f>
        <v>20</v>
      </c>
      <c r="U17" s="150" t="n">
        <f aca="false">IF($C17&gt;0,IF(U$3&lt;$D17,100,IF(U$3&gt;$C17,0,100-(U$3-$D17)*$E17*100)),"")</f>
        <v>13.3333333333333</v>
      </c>
      <c r="V17" s="150" t="n">
        <f aca="false">IF($C17&gt;0,IF(V$3&lt;$D17,100,IF(V$3&gt;$C17,0,100-(V$3-$D17)*$E17*100)),"")</f>
        <v>6.66666666666667</v>
      </c>
      <c r="W17" s="150" t="n">
        <f aca="false">IF($C17&gt;0,IF(W$3&lt;$D17,100,IF(W$3&gt;$C17,0,100-(W$3-$D17)*$E17*100)),"")</f>
        <v>0</v>
      </c>
      <c r="X17" s="150" t="n">
        <f aca="false">IF($C17&gt;0,IF(X$3&lt;$D17,100,IF(X$3&gt;$C17,0,100-(X$3-$D17)*$E17*100)),"")</f>
        <v>0</v>
      </c>
      <c r="Y17" s="150" t="n">
        <f aca="false">IF($C17&gt;0,IF(Y$3&lt;$D17,100,IF(Y$3&gt;$C17,0,100-(Y$3-$D17)*$E17*100)),"")</f>
        <v>0</v>
      </c>
      <c r="Z17" s="150" t="n">
        <f aca="false">IF($C17&gt;0,IF(Z$3&lt;$D17,100,IF(Z$3&gt;$C17,0,100-(Z$3-$D17)*$E17*100)),"")</f>
        <v>0</v>
      </c>
      <c r="AA17" s="150" t="n">
        <f aca="false">IF($C17&gt;0,IF(AA$3&lt;$D17,100,IF(AA$3&gt;$C17,0,100-(AA$3-$D17)*$E17*100)),"")</f>
        <v>0</v>
      </c>
      <c r="AB17" s="150" t="n">
        <f aca="false">IF($C17&gt;0,IF(AB$3&lt;$D17,100,IF(AB$3&gt;$C17,0,100-(AB$3-$D17)*$E17*100)),"")</f>
        <v>0</v>
      </c>
      <c r="AC17" s="150" t="n">
        <f aca="false">IF($C17&gt;0,IF(AC$3&lt;$D17,100,IF(AC$3&gt;$C17,0,100-(AC$3-$D17)*$E17*100)),"")</f>
        <v>0</v>
      </c>
      <c r="AD17" s="150" t="n">
        <f aca="false">IF($C17&gt;0,IF(AD$3&lt;$D17,100,IF(AD$3&gt;$C17,0,100-(AD$3-$D17)*$E17*100)),"")</f>
        <v>0</v>
      </c>
      <c r="AE17" s="150" t="n">
        <f aca="false">IF($C17&gt;0,IF(AE$3&lt;$D17,100,IF(AE$3&gt;$C17,0,100-(AE$3-$D17)*$E17*100)),"")</f>
        <v>0</v>
      </c>
      <c r="AF17" s="150" t="n">
        <f aca="false">IF($C17&gt;0,IF(AF$3&lt;$D17,100,IF(AF$3&gt;$C17,0,100-(AF$3-$D17)*$E17*100)),"")</f>
        <v>0</v>
      </c>
      <c r="AG17" s="150" t="n">
        <f aca="false">IF($C17&gt;0,IF(AG$3&lt;$D17,100,IF(AG$3&gt;$C17,0,100-(AG$3-$D17)*$E17*100)),"")</f>
        <v>0</v>
      </c>
      <c r="AH17" s="150" t="n">
        <f aca="false">IF($C17&gt;0,IF(AH$3&lt;$D17,100,IF(AH$3&gt;$C17,0,100-(AH$3-$D17)*$E17*100)),"")</f>
        <v>0</v>
      </c>
      <c r="AI17" s="150" t="n">
        <f aca="false">IF($C17&gt;0,IF(AI$3&lt;$D17,100,IF(AI$3&gt;$C17,0,100-(AI$3-$D17)*$E17*100)),"")</f>
        <v>0</v>
      </c>
      <c r="AJ17" s="150" t="n">
        <f aca="false">IF($C17&gt;0,IF(AJ$3&lt;$D17,100,IF(AJ$3&gt;$C17,0,100-(AJ$3-$D17)*$E17*100)),"")</f>
        <v>0</v>
      </c>
      <c r="AK17" s="150" t="n">
        <f aca="false">IF($C17&gt;0,IF(AK$3&lt;$D17,100,IF(AK$3&gt;$C17,0,100-(AK$3-$D17)*$E17*100)),"")</f>
        <v>0</v>
      </c>
      <c r="AL17" s="150" t="n">
        <f aca="false">IF($C17&gt;0,IF(AL$3&lt;$D17,100,IF(AL$3&gt;$C17,0,100-(AL$3-$D17)*$E17*100)),"")</f>
        <v>0</v>
      </c>
      <c r="AM17" s="150" t="n">
        <f aca="false">IF($C17&gt;0,IF(AM$3&lt;$D17,100,IF(AM$3&gt;$C17,0,100-(AM$3-$D17)*$E17*100)),"")</f>
        <v>0</v>
      </c>
      <c r="AN17" s="150" t="n">
        <f aca="false">IF($C17&gt;0,IF(AN$3&lt;$D17,100,IF(AN$3&gt;$C17,0,100-(AN$3-$D17)*$E17*100)),"")</f>
        <v>0</v>
      </c>
    </row>
    <row r="18" customFormat="false" ht="33.3" hidden="false" customHeight="false" outlineLevel="0" collapsed="false">
      <c r="A18" s="133"/>
      <c r="B18" s="129" t="s">
        <v>232</v>
      </c>
      <c r="C18" s="130" t="n">
        <v>70</v>
      </c>
      <c r="E18" s="131" t="n">
        <f aca="false">IF(C18&gt;0,1/(C18-D18),"")</f>
        <v>0.0142857142857143</v>
      </c>
      <c r="F18" s="149"/>
      <c r="G18" s="132" t="str">
        <f aca="false">IF(F18=0,"",IF(F18&gt;C18,1,(F18-D18)*E18))</f>
        <v/>
      </c>
      <c r="H18" s="132" t="str">
        <f aca="false">IF(F18&gt;0,1-G18,"")</f>
        <v/>
      </c>
      <c r="I18" s="150" t="n">
        <f aca="false">IF($C18&gt;0,IF(I$3&lt;$D18,100,IF(I$3&gt;$C18,0,100-(I$3-$D18)*$E18*100)),"")</f>
        <v>98.5714285714286</v>
      </c>
      <c r="J18" s="150" t="n">
        <f aca="false">IF($C18&gt;0,IF(J$3&lt;$D18,100,IF(J$3&gt;$C18,0,100-(J$3-$D18)*$E18*100)),"")</f>
        <v>97.1428571428571</v>
      </c>
      <c r="K18" s="150" t="n">
        <f aca="false">IF($C18&gt;0,IF(K$3&lt;$D18,100,IF(K$3&gt;$C18,0,100-(K$3-$D18)*$E18*100)),"")</f>
        <v>95.7142857142857</v>
      </c>
      <c r="L18" s="150" t="n">
        <f aca="false">IF($C18&gt;0,IF(L$3&lt;$D18,100,IF(L$3&gt;$C18,0,100-(L$3-$D18)*$E18*100)),"")</f>
        <v>94.2857142857143</v>
      </c>
      <c r="M18" s="150" t="n">
        <f aca="false">IF($C18&gt;0,IF(M$3&lt;$D18,100,IF(M$3&gt;$C18,0,100-(M$3-$D18)*$E18*100)),"")</f>
        <v>92.8571428571429</v>
      </c>
      <c r="N18" s="150" t="n">
        <f aca="false">IF($C18&gt;0,IF(N$3&lt;$D18,100,IF(N$3&gt;$C18,0,100-(N$3-$D18)*$E18*100)),"")</f>
        <v>91.4285714285714</v>
      </c>
      <c r="O18" s="150" t="n">
        <f aca="false">IF($C18&gt;0,IF(O$3&lt;$D18,100,IF(O$3&gt;$C18,0,100-(O$3-$D18)*$E18*100)),"")</f>
        <v>90</v>
      </c>
      <c r="P18" s="150" t="n">
        <f aca="false">IF($C18&gt;0,IF(P$3&lt;$D18,100,IF(P$3&gt;$C18,0,100-(P$3-$D18)*$E18*100)),"")</f>
        <v>88.5714285714286</v>
      </c>
      <c r="Q18" s="150" t="n">
        <f aca="false">IF($C18&gt;0,IF(Q$3&lt;$D18,100,IF(Q$3&gt;$C18,0,100-(Q$3-$D18)*$E18*100)),"")</f>
        <v>87.1428571428571</v>
      </c>
      <c r="R18" s="150" t="n">
        <f aca="false">IF($C18&gt;0,IF(R$3&lt;$D18,100,IF(R$3&gt;$C18,0,100-(R$3-$D18)*$E18*100)),"")</f>
        <v>85.7142857142857</v>
      </c>
      <c r="S18" s="150" t="n">
        <f aca="false">IF($C18&gt;0,IF(S$3&lt;$D18,100,IF(S$3&gt;$C18,0,100-(S$3-$D18)*$E18*100)),"")</f>
        <v>84.2857142857143</v>
      </c>
      <c r="T18" s="150" t="n">
        <f aca="false">IF($C18&gt;0,IF(T$3&lt;$D18,100,IF(T$3&gt;$C18,0,100-(T$3-$D18)*$E18*100)),"")</f>
        <v>82.8571428571429</v>
      </c>
      <c r="U18" s="150" t="n">
        <f aca="false">IF($C18&gt;0,IF(U$3&lt;$D18,100,IF(U$3&gt;$C18,0,100-(U$3-$D18)*$E18*100)),"")</f>
        <v>81.4285714285714</v>
      </c>
      <c r="V18" s="150" t="n">
        <f aca="false">IF($C18&gt;0,IF(V$3&lt;$D18,100,IF(V$3&gt;$C18,0,100-(V$3-$D18)*$E18*100)),"")</f>
        <v>80</v>
      </c>
      <c r="W18" s="150" t="n">
        <f aca="false">IF($C18&gt;0,IF(W$3&lt;$D18,100,IF(W$3&gt;$C18,0,100-(W$3-$D18)*$E18*100)),"")</f>
        <v>78.5714285714286</v>
      </c>
      <c r="X18" s="150" t="n">
        <f aca="false">IF($C18&gt;0,IF(X$3&lt;$D18,100,IF(X$3&gt;$C18,0,100-(X$3-$D18)*$E18*100)),"")</f>
        <v>77.1428571428571</v>
      </c>
      <c r="Y18" s="150" t="n">
        <f aca="false">IF($C18&gt;0,IF(Y$3&lt;$D18,100,IF(Y$3&gt;$C18,0,100-(Y$3-$D18)*$E18*100)),"")</f>
        <v>75.7142857142857</v>
      </c>
      <c r="Z18" s="150" t="n">
        <f aca="false">IF($C18&gt;0,IF(Z$3&lt;$D18,100,IF(Z$3&gt;$C18,0,100-(Z$3-$D18)*$E18*100)),"")</f>
        <v>74.2857142857143</v>
      </c>
      <c r="AA18" s="150" t="n">
        <f aca="false">IF($C18&gt;0,IF(AA$3&lt;$D18,100,IF(AA$3&gt;$C18,0,100-(AA$3-$D18)*$E18*100)),"")</f>
        <v>72.8571428571429</v>
      </c>
      <c r="AB18" s="150" t="n">
        <f aca="false">IF($C18&gt;0,IF(AB$3&lt;$D18,100,IF(AB$3&gt;$C18,0,100-(AB$3-$D18)*$E18*100)),"")</f>
        <v>71.4285714285714</v>
      </c>
      <c r="AC18" s="150" t="n">
        <f aca="false">IF($C18&gt;0,IF(AC$3&lt;$D18,100,IF(AC$3&gt;$C18,0,100-(AC$3-$D18)*$E18*100)),"")</f>
        <v>70</v>
      </c>
      <c r="AD18" s="150" t="n">
        <f aca="false">IF($C18&gt;0,IF(AD$3&lt;$D18,100,IF(AD$3&gt;$C18,0,100-(AD$3-$D18)*$E18*100)),"")</f>
        <v>68.5714285714286</v>
      </c>
      <c r="AE18" s="150" t="n">
        <f aca="false">IF($C18&gt;0,IF(AE$3&lt;$D18,100,IF(AE$3&gt;$C18,0,100-(AE$3-$D18)*$E18*100)),"")</f>
        <v>67.1428571428571</v>
      </c>
      <c r="AF18" s="150" t="n">
        <f aca="false">IF($C18&gt;0,IF(AF$3&lt;$D18,100,IF(AF$3&gt;$C18,0,100-(AF$3-$D18)*$E18*100)),"")</f>
        <v>65.7142857142857</v>
      </c>
      <c r="AG18" s="150" t="n">
        <f aca="false">IF($C18&gt;0,IF(AG$3&lt;$D18,100,IF(AG$3&gt;$C18,0,100-(AG$3-$D18)*$E18*100)),"")</f>
        <v>64.2857142857143</v>
      </c>
      <c r="AH18" s="150" t="n">
        <f aca="false">IF($C18&gt;0,IF(AH$3&lt;$D18,100,IF(AH$3&gt;$C18,0,100-(AH$3-$D18)*$E18*100)),"")</f>
        <v>62.8571428571429</v>
      </c>
      <c r="AI18" s="150" t="n">
        <f aca="false">IF($C18&gt;0,IF(AI$3&lt;$D18,100,IF(AI$3&gt;$C18,0,100-(AI$3-$D18)*$E18*100)),"")</f>
        <v>61.4285714285714</v>
      </c>
      <c r="AJ18" s="150" t="n">
        <f aca="false">IF($C18&gt;0,IF(AJ$3&lt;$D18,100,IF(AJ$3&gt;$C18,0,100-(AJ$3-$D18)*$E18*100)),"")</f>
        <v>60</v>
      </c>
      <c r="AK18" s="150" t="n">
        <f aca="false">IF($C18&gt;0,IF(AK$3&lt;$D18,100,IF(AK$3&gt;$C18,0,100-(AK$3-$D18)*$E18*100)),"")</f>
        <v>58.5714285714286</v>
      </c>
      <c r="AL18" s="150" t="n">
        <f aca="false">IF($C18&gt;0,IF(AL$3&lt;$D18,100,IF(AL$3&gt;$C18,0,100-(AL$3-$D18)*$E18*100)),"")</f>
        <v>57.1428571428571</v>
      </c>
      <c r="AM18" s="150" t="n">
        <f aca="false">IF($C18&gt;0,IF(AM$3&lt;$D18,100,IF(AM$3&gt;$C18,0,100-(AM$3-$D18)*$E18*100)),"")</f>
        <v>55.7142857142857</v>
      </c>
      <c r="AN18" s="150" t="n">
        <f aca="false">IF($C18&gt;0,IF(AN$3&lt;$D18,100,IF(AN$3&gt;$C18,0,100-(AN$3-$D18)*$E18*100)),"")</f>
        <v>0</v>
      </c>
    </row>
    <row r="19" customFormat="false" ht="12.8" hidden="false" customHeight="false" outlineLevel="0" collapsed="false">
      <c r="A19" s="133"/>
      <c r="B19" s="129" t="s">
        <v>233</v>
      </c>
      <c r="C19" s="130" t="n">
        <v>90</v>
      </c>
      <c r="E19" s="131" t="n">
        <f aca="false">IF(C19&gt;0,1/(C19-D19),"")</f>
        <v>0.0111111111111111</v>
      </c>
      <c r="F19" s="149"/>
      <c r="G19" s="132" t="str">
        <f aca="false">IF(F19=0,"",IF(F19&gt;C19,1,(F19-D19)*E19))</f>
        <v/>
      </c>
      <c r="H19" s="132" t="str">
        <f aca="false">IF(F19&gt;0,1-G19,"")</f>
        <v/>
      </c>
      <c r="I19" s="150" t="n">
        <f aca="false">IF($C19&gt;0,IF(I$3&lt;$D19,100,IF(I$3&gt;$C19,0,100-(I$3-$D19)*$E19*100)),"")</f>
        <v>98.8888888888889</v>
      </c>
      <c r="J19" s="150" t="n">
        <f aca="false">IF($C19&gt;0,IF(J$3&lt;$D19,100,IF(J$3&gt;$C19,0,100-(J$3-$D19)*$E19*100)),"")</f>
        <v>97.7777777777778</v>
      </c>
      <c r="K19" s="150" t="n">
        <f aca="false">IF($C19&gt;0,IF(K$3&lt;$D19,100,IF(K$3&gt;$C19,0,100-(K$3-$D19)*$E19*100)),"")</f>
        <v>96.6666666666667</v>
      </c>
      <c r="L19" s="150" t="n">
        <f aca="false">IF($C19&gt;0,IF(L$3&lt;$D19,100,IF(L$3&gt;$C19,0,100-(L$3-$D19)*$E19*100)),"")</f>
        <v>95.5555555555556</v>
      </c>
      <c r="M19" s="150" t="n">
        <f aca="false">IF($C19&gt;0,IF(M$3&lt;$D19,100,IF(M$3&gt;$C19,0,100-(M$3-$D19)*$E19*100)),"")</f>
        <v>94.4444444444444</v>
      </c>
      <c r="N19" s="150" t="n">
        <f aca="false">IF($C19&gt;0,IF(N$3&lt;$D19,100,IF(N$3&gt;$C19,0,100-(N$3-$D19)*$E19*100)),"")</f>
        <v>93.3333333333333</v>
      </c>
      <c r="O19" s="150" t="n">
        <f aca="false">IF($C19&gt;0,IF(O$3&lt;$D19,100,IF(O$3&gt;$C19,0,100-(O$3-$D19)*$E19*100)),"")</f>
        <v>92.2222222222222</v>
      </c>
      <c r="P19" s="150" t="n">
        <f aca="false">IF($C19&gt;0,IF(P$3&lt;$D19,100,IF(P$3&gt;$C19,0,100-(P$3-$D19)*$E19*100)),"")</f>
        <v>91.1111111111111</v>
      </c>
      <c r="Q19" s="150" t="n">
        <f aca="false">IF($C19&gt;0,IF(Q$3&lt;$D19,100,IF(Q$3&gt;$C19,0,100-(Q$3-$D19)*$E19*100)),"")</f>
        <v>90</v>
      </c>
      <c r="R19" s="150" t="n">
        <f aca="false">IF($C19&gt;0,IF(R$3&lt;$D19,100,IF(R$3&gt;$C19,0,100-(R$3-$D19)*$E19*100)),"")</f>
        <v>88.8888888888889</v>
      </c>
      <c r="S19" s="150" t="n">
        <f aca="false">IF($C19&gt;0,IF(S$3&lt;$D19,100,IF(S$3&gt;$C19,0,100-(S$3-$D19)*$E19*100)),"")</f>
        <v>87.7777777777778</v>
      </c>
      <c r="T19" s="150" t="n">
        <f aca="false">IF($C19&gt;0,IF(T$3&lt;$D19,100,IF(T$3&gt;$C19,0,100-(T$3-$D19)*$E19*100)),"")</f>
        <v>86.6666666666667</v>
      </c>
      <c r="U19" s="150" t="n">
        <f aca="false">IF($C19&gt;0,IF(U$3&lt;$D19,100,IF(U$3&gt;$C19,0,100-(U$3-$D19)*$E19*100)),"")</f>
        <v>85.5555555555556</v>
      </c>
      <c r="V19" s="150" t="n">
        <f aca="false">IF($C19&gt;0,IF(V$3&lt;$D19,100,IF(V$3&gt;$C19,0,100-(V$3-$D19)*$E19*100)),"")</f>
        <v>84.4444444444444</v>
      </c>
      <c r="W19" s="150" t="n">
        <f aca="false">IF($C19&gt;0,IF(W$3&lt;$D19,100,IF(W$3&gt;$C19,0,100-(W$3-$D19)*$E19*100)),"")</f>
        <v>83.3333333333333</v>
      </c>
      <c r="X19" s="150" t="n">
        <f aca="false">IF($C19&gt;0,IF(X$3&lt;$D19,100,IF(X$3&gt;$C19,0,100-(X$3-$D19)*$E19*100)),"")</f>
        <v>82.2222222222222</v>
      </c>
      <c r="Y19" s="150" t="n">
        <f aca="false">IF($C19&gt;0,IF(Y$3&lt;$D19,100,IF(Y$3&gt;$C19,0,100-(Y$3-$D19)*$E19*100)),"")</f>
        <v>81.1111111111111</v>
      </c>
      <c r="Z19" s="150" t="n">
        <f aca="false">IF($C19&gt;0,IF(Z$3&lt;$D19,100,IF(Z$3&gt;$C19,0,100-(Z$3-$D19)*$E19*100)),"")</f>
        <v>80</v>
      </c>
      <c r="AA19" s="150" t="n">
        <f aca="false">IF($C19&gt;0,IF(AA$3&lt;$D19,100,IF(AA$3&gt;$C19,0,100-(AA$3-$D19)*$E19*100)),"")</f>
        <v>78.8888888888889</v>
      </c>
      <c r="AB19" s="150" t="n">
        <f aca="false">IF($C19&gt;0,IF(AB$3&lt;$D19,100,IF(AB$3&gt;$C19,0,100-(AB$3-$D19)*$E19*100)),"")</f>
        <v>77.7777777777778</v>
      </c>
      <c r="AC19" s="150" t="n">
        <f aca="false">IF($C19&gt;0,IF(AC$3&lt;$D19,100,IF(AC$3&gt;$C19,0,100-(AC$3-$D19)*$E19*100)),"")</f>
        <v>76.6666666666667</v>
      </c>
      <c r="AD19" s="150" t="n">
        <f aca="false">IF($C19&gt;0,IF(AD$3&lt;$D19,100,IF(AD$3&gt;$C19,0,100-(AD$3-$D19)*$E19*100)),"")</f>
        <v>75.5555555555556</v>
      </c>
      <c r="AE19" s="150" t="n">
        <f aca="false">IF($C19&gt;0,IF(AE$3&lt;$D19,100,IF(AE$3&gt;$C19,0,100-(AE$3-$D19)*$E19*100)),"")</f>
        <v>74.4444444444444</v>
      </c>
      <c r="AF19" s="150" t="n">
        <f aca="false">IF($C19&gt;0,IF(AF$3&lt;$D19,100,IF(AF$3&gt;$C19,0,100-(AF$3-$D19)*$E19*100)),"")</f>
        <v>73.3333333333333</v>
      </c>
      <c r="AG19" s="150" t="n">
        <f aca="false">IF($C19&gt;0,IF(AG$3&lt;$D19,100,IF(AG$3&gt;$C19,0,100-(AG$3-$D19)*$E19*100)),"")</f>
        <v>72.2222222222222</v>
      </c>
      <c r="AH19" s="150" t="n">
        <f aca="false">IF($C19&gt;0,IF(AH$3&lt;$D19,100,IF(AH$3&gt;$C19,0,100-(AH$3-$D19)*$E19*100)),"")</f>
        <v>71.1111111111111</v>
      </c>
      <c r="AI19" s="150" t="n">
        <f aca="false">IF($C19&gt;0,IF(AI$3&lt;$D19,100,IF(AI$3&gt;$C19,0,100-(AI$3-$D19)*$E19*100)),"")</f>
        <v>70</v>
      </c>
      <c r="AJ19" s="150" t="n">
        <f aca="false">IF($C19&gt;0,IF(AJ$3&lt;$D19,100,IF(AJ$3&gt;$C19,0,100-(AJ$3-$D19)*$E19*100)),"")</f>
        <v>68.8888888888889</v>
      </c>
      <c r="AK19" s="150" t="n">
        <f aca="false">IF($C19&gt;0,IF(AK$3&lt;$D19,100,IF(AK$3&gt;$C19,0,100-(AK$3-$D19)*$E19*100)),"")</f>
        <v>67.7777777777778</v>
      </c>
      <c r="AL19" s="150" t="n">
        <f aca="false">IF($C19&gt;0,IF(AL$3&lt;$D19,100,IF(AL$3&gt;$C19,0,100-(AL$3-$D19)*$E19*100)),"")</f>
        <v>66.6666666666667</v>
      </c>
      <c r="AM19" s="150" t="n">
        <f aca="false">IF($C19&gt;0,IF(AM$3&lt;$D19,100,IF(AM$3&gt;$C19,0,100-(AM$3-$D19)*$E19*100)),"")</f>
        <v>65.5555555555556</v>
      </c>
      <c r="AN19" s="150" t="n">
        <f aca="false">IF($C19&gt;0,IF(AN$3&lt;$D19,100,IF(AN$3&gt;$C19,0,100-(AN$3-$D19)*$E19*100)),"")</f>
        <v>0</v>
      </c>
    </row>
    <row r="20" s="152" customFormat="true" ht="12.8" hidden="false" customHeight="false" outlineLevel="0" collapsed="false">
      <c r="A20" s="133"/>
      <c r="B20" s="151" t="s">
        <v>234</v>
      </c>
      <c r="C20" s="152" t="n">
        <v>110</v>
      </c>
      <c r="E20" s="153" t="n">
        <f aca="false">IF(C20&gt;0,1/(C20-D20),"")</f>
        <v>0.00909090909090909</v>
      </c>
      <c r="F20" s="154"/>
      <c r="G20" s="155" t="str">
        <f aca="false">IF(F20=0,"",IF(F20&gt;C20,1,(F20-D20)*E20))</f>
        <v/>
      </c>
      <c r="H20" s="155" t="str">
        <f aca="false">IF(F20&gt;0,1-G20,"")</f>
        <v/>
      </c>
      <c r="I20" s="156" t="n">
        <f aca="false">IF($C20&gt;0,IF(I$3&lt;$D20,100,IF(I$3&gt;$C20,0,100-(I$3-$D20)*$E20*100)),"")</f>
        <v>99.0909090909091</v>
      </c>
      <c r="J20" s="156" t="n">
        <f aca="false">IF($C20&gt;0,IF(J$3&lt;$D20,100,IF(J$3&gt;$C20,0,100-(J$3-$D20)*$E20*100)),"")</f>
        <v>98.1818181818182</v>
      </c>
      <c r="K20" s="156" t="n">
        <f aca="false">IF($C20&gt;0,IF(K$3&lt;$D20,100,IF(K$3&gt;$C20,0,100-(K$3-$D20)*$E20*100)),"")</f>
        <v>97.2727272727273</v>
      </c>
      <c r="L20" s="156" t="n">
        <f aca="false">IF($C20&gt;0,IF(L$3&lt;$D20,100,IF(L$3&gt;$C20,0,100-(L$3-$D20)*$E20*100)),"")</f>
        <v>96.3636363636364</v>
      </c>
      <c r="M20" s="156" t="n">
        <f aca="false">IF($C20&gt;0,IF(M$3&lt;$D20,100,IF(M$3&gt;$C20,0,100-(M$3-$D20)*$E20*100)),"")</f>
        <v>95.4545454545455</v>
      </c>
      <c r="N20" s="156" t="n">
        <f aca="false">IF($C20&gt;0,IF(N$3&lt;$D20,100,IF(N$3&gt;$C20,0,100-(N$3-$D20)*$E20*100)),"")</f>
        <v>94.5454545454546</v>
      </c>
      <c r="O20" s="156" t="n">
        <f aca="false">IF($C20&gt;0,IF(O$3&lt;$D20,100,IF(O$3&gt;$C20,0,100-(O$3-$D20)*$E20*100)),"")</f>
        <v>93.6363636363636</v>
      </c>
      <c r="P20" s="156" t="n">
        <f aca="false">IF($C20&gt;0,IF(P$3&lt;$D20,100,IF(P$3&gt;$C20,0,100-(P$3-$D20)*$E20*100)),"")</f>
        <v>92.7272727272727</v>
      </c>
      <c r="Q20" s="156" t="n">
        <f aca="false">IF($C20&gt;0,IF(Q$3&lt;$D20,100,IF(Q$3&gt;$C20,0,100-(Q$3-$D20)*$E20*100)),"")</f>
        <v>91.8181818181818</v>
      </c>
      <c r="R20" s="156" t="n">
        <f aca="false">IF($C20&gt;0,IF(R$3&lt;$D20,100,IF(R$3&gt;$C20,0,100-(R$3-$D20)*$E20*100)),"")</f>
        <v>90.9090909090909</v>
      </c>
      <c r="S20" s="156" t="n">
        <f aca="false">IF($C20&gt;0,IF(S$3&lt;$D20,100,IF(S$3&gt;$C20,0,100-(S$3-$D20)*$E20*100)),"")</f>
        <v>90</v>
      </c>
      <c r="T20" s="156" t="n">
        <f aca="false">IF($C20&gt;0,IF(T$3&lt;$D20,100,IF(T$3&gt;$C20,0,100-(T$3-$D20)*$E20*100)),"")</f>
        <v>89.0909090909091</v>
      </c>
      <c r="U20" s="156" t="n">
        <f aca="false">IF($C20&gt;0,IF(U$3&lt;$D20,100,IF(U$3&gt;$C20,0,100-(U$3-$D20)*$E20*100)),"")</f>
        <v>88.1818181818182</v>
      </c>
      <c r="V20" s="156" t="n">
        <f aca="false">IF($C20&gt;0,IF(V$3&lt;$D20,100,IF(V$3&gt;$C20,0,100-(V$3-$D20)*$E20*100)),"")</f>
        <v>87.2727272727273</v>
      </c>
      <c r="W20" s="156" t="n">
        <f aca="false">IF($C20&gt;0,IF(W$3&lt;$D20,100,IF(W$3&gt;$C20,0,100-(W$3-$D20)*$E20*100)),"")</f>
        <v>86.3636363636364</v>
      </c>
      <c r="X20" s="156" t="n">
        <f aca="false">IF($C20&gt;0,IF(X$3&lt;$D20,100,IF(X$3&gt;$C20,0,100-(X$3-$D20)*$E20*100)),"")</f>
        <v>85.4545454545455</v>
      </c>
      <c r="Y20" s="156" t="n">
        <f aca="false">IF($C20&gt;0,IF(Y$3&lt;$D20,100,IF(Y$3&gt;$C20,0,100-(Y$3-$D20)*$E20*100)),"")</f>
        <v>84.5454545454546</v>
      </c>
      <c r="Z20" s="156" t="n">
        <f aca="false">IF($C20&gt;0,IF(Z$3&lt;$D20,100,IF(Z$3&gt;$C20,0,100-(Z$3-$D20)*$E20*100)),"")</f>
        <v>83.6363636363636</v>
      </c>
      <c r="AA20" s="156" t="n">
        <f aca="false">IF($C20&gt;0,IF(AA$3&lt;$D20,100,IF(AA$3&gt;$C20,0,100-(AA$3-$D20)*$E20*100)),"")</f>
        <v>82.7272727272727</v>
      </c>
      <c r="AB20" s="156" t="n">
        <f aca="false">IF($C20&gt;0,IF(AB$3&lt;$D20,100,IF(AB$3&gt;$C20,0,100-(AB$3-$D20)*$E20*100)),"")</f>
        <v>81.8181818181818</v>
      </c>
      <c r="AC20" s="156" t="n">
        <f aca="false">IF($C20&gt;0,IF(AC$3&lt;$D20,100,IF(AC$3&gt;$C20,0,100-(AC$3-$D20)*$E20*100)),"")</f>
        <v>80.9090909090909</v>
      </c>
      <c r="AD20" s="156" t="n">
        <f aca="false">IF($C20&gt;0,IF(AD$3&lt;$D20,100,IF(AD$3&gt;$C20,0,100-(AD$3-$D20)*$E20*100)),"")</f>
        <v>80</v>
      </c>
      <c r="AE20" s="156" t="n">
        <f aca="false">IF($C20&gt;0,IF(AE$3&lt;$D20,100,IF(AE$3&gt;$C20,0,100-(AE$3-$D20)*$E20*100)),"")</f>
        <v>79.0909090909091</v>
      </c>
      <c r="AF20" s="156" t="n">
        <f aca="false">IF($C20&gt;0,IF(AF$3&lt;$D20,100,IF(AF$3&gt;$C20,0,100-(AF$3-$D20)*$E20*100)),"")</f>
        <v>78.1818181818182</v>
      </c>
      <c r="AG20" s="156" t="n">
        <f aca="false">IF($C20&gt;0,IF(AG$3&lt;$D20,100,IF(AG$3&gt;$C20,0,100-(AG$3-$D20)*$E20*100)),"")</f>
        <v>77.2727272727273</v>
      </c>
      <c r="AH20" s="156" t="n">
        <f aca="false">IF($C20&gt;0,IF(AH$3&lt;$D20,100,IF(AH$3&gt;$C20,0,100-(AH$3-$D20)*$E20*100)),"")</f>
        <v>76.3636363636364</v>
      </c>
      <c r="AI20" s="156" t="n">
        <f aca="false">IF($C20&gt;0,IF(AI$3&lt;$D20,100,IF(AI$3&gt;$C20,0,100-(AI$3-$D20)*$E20*100)),"")</f>
        <v>75.4545454545455</v>
      </c>
      <c r="AJ20" s="156" t="n">
        <f aca="false">IF($C20&gt;0,IF(AJ$3&lt;$D20,100,IF(AJ$3&gt;$C20,0,100-(AJ$3-$D20)*$E20*100)),"")</f>
        <v>74.5454545454546</v>
      </c>
      <c r="AK20" s="156" t="n">
        <f aca="false">IF($C20&gt;0,IF(AK$3&lt;$D20,100,IF(AK$3&gt;$C20,0,100-(AK$3-$D20)*$E20*100)),"")</f>
        <v>73.6363636363636</v>
      </c>
      <c r="AL20" s="156" t="n">
        <f aca="false">IF($C20&gt;0,IF(AL$3&lt;$D20,100,IF(AL$3&gt;$C20,0,100-(AL$3-$D20)*$E20*100)),"")</f>
        <v>72.7272727272727</v>
      </c>
      <c r="AM20" s="156" t="n">
        <f aca="false">IF($C20&gt;0,IF(AM$3&lt;$D20,100,IF(AM$3&gt;$C20,0,100-(AM$3-$D20)*$E20*100)),"")</f>
        <v>71.8181818181818</v>
      </c>
      <c r="AN20" s="156" t="n">
        <f aca="false">IF($C20&gt;0,IF(AN$3&lt;$D20,100,IF(AN$3&gt;$C20,0,100-(AN$3-$D20)*$E20*100)),"")</f>
        <v>0</v>
      </c>
      <c r="ALZ20" s="0"/>
      <c r="AMA20" s="0"/>
      <c r="AMB20" s="0"/>
      <c r="AMC20" s="0"/>
      <c r="AMD20" s="0"/>
      <c r="AME20" s="0"/>
      <c r="AMF20" s="0"/>
      <c r="AMG20" s="0"/>
      <c r="AMH20" s="0"/>
      <c r="AMI20" s="0"/>
      <c r="AMJ20" s="0"/>
    </row>
    <row r="21" customFormat="false" ht="12.8" hidden="false" customHeight="false" outlineLevel="0" collapsed="false">
      <c r="A21" s="133" t="s">
        <v>235</v>
      </c>
      <c r="B21" s="129" t="s">
        <v>236</v>
      </c>
      <c r="C21" s="130" t="n">
        <v>50</v>
      </c>
      <c r="E21" s="131" t="n">
        <f aca="false">IF(C21&gt;0,1/(C21-D21),"")</f>
        <v>0.02</v>
      </c>
      <c r="F21" s="149"/>
      <c r="G21" s="132" t="str">
        <f aca="false">IF(F21=0,"",IF(F21&gt;C21,1,(F21-D21)*E21))</f>
        <v/>
      </c>
      <c r="H21" s="132" t="str">
        <f aca="false">IF(F21&gt;0,1-G21,"")</f>
        <v/>
      </c>
      <c r="I21" s="150" t="n">
        <f aca="false">IF($C21&gt;0,IF(I$3&lt;$D21,100,IF(I$3&gt;$C21,0,100-(I$3-$D21)*$E21*100)),"")</f>
        <v>98</v>
      </c>
      <c r="J21" s="150" t="n">
        <f aca="false">IF($C21&gt;0,IF(J$3&lt;$D21,100,IF(J$3&gt;$C21,0,100-(J$3-$D21)*$E21*100)),"")</f>
        <v>96</v>
      </c>
      <c r="K21" s="150" t="n">
        <f aca="false">IF($C21&gt;0,IF(K$3&lt;$D21,100,IF(K$3&gt;$C21,0,100-(K$3-$D21)*$E21*100)),"")</f>
        <v>94</v>
      </c>
      <c r="L21" s="150" t="n">
        <f aca="false">IF($C21&gt;0,IF(L$3&lt;$D21,100,IF(L$3&gt;$C21,0,100-(L$3-$D21)*$E21*100)),"")</f>
        <v>92</v>
      </c>
      <c r="M21" s="150" t="n">
        <f aca="false">IF($C21&gt;0,IF(M$3&lt;$D21,100,IF(M$3&gt;$C21,0,100-(M$3-$D21)*$E21*100)),"")</f>
        <v>90</v>
      </c>
      <c r="N21" s="150" t="n">
        <f aca="false">IF($C21&gt;0,IF(N$3&lt;$D21,100,IF(N$3&gt;$C21,0,100-(N$3-$D21)*$E21*100)),"")</f>
        <v>88</v>
      </c>
      <c r="O21" s="150" t="n">
        <f aca="false">IF($C21&gt;0,IF(O$3&lt;$D21,100,IF(O$3&gt;$C21,0,100-(O$3-$D21)*$E21*100)),"")</f>
        <v>86</v>
      </c>
      <c r="P21" s="150" t="n">
        <f aca="false">IF($C21&gt;0,IF(P$3&lt;$D21,100,IF(P$3&gt;$C21,0,100-(P$3-$D21)*$E21*100)),"")</f>
        <v>84</v>
      </c>
      <c r="Q21" s="150" t="n">
        <f aca="false">IF($C21&gt;0,IF(Q$3&lt;$D21,100,IF(Q$3&gt;$C21,0,100-(Q$3-$D21)*$E21*100)),"")</f>
        <v>82</v>
      </c>
      <c r="R21" s="150" t="n">
        <f aca="false">IF($C21&gt;0,IF(R$3&lt;$D21,100,IF(R$3&gt;$C21,0,100-(R$3-$D21)*$E21*100)),"")</f>
        <v>80</v>
      </c>
      <c r="S21" s="150" t="n">
        <f aca="false">IF($C21&gt;0,IF(S$3&lt;$D21,100,IF(S$3&gt;$C21,0,100-(S$3-$D21)*$E21*100)),"")</f>
        <v>78</v>
      </c>
      <c r="T21" s="150" t="n">
        <f aca="false">IF($C21&gt;0,IF(T$3&lt;$D21,100,IF(T$3&gt;$C21,0,100-(T$3-$D21)*$E21*100)),"")</f>
        <v>76</v>
      </c>
      <c r="U21" s="150" t="n">
        <f aca="false">IF($C21&gt;0,IF(U$3&lt;$D21,100,IF(U$3&gt;$C21,0,100-(U$3-$D21)*$E21*100)),"")</f>
        <v>74</v>
      </c>
      <c r="V21" s="150" t="n">
        <f aca="false">IF($C21&gt;0,IF(V$3&lt;$D21,100,IF(V$3&gt;$C21,0,100-(V$3-$D21)*$E21*100)),"")</f>
        <v>72</v>
      </c>
      <c r="W21" s="150" t="n">
        <f aca="false">IF($C21&gt;0,IF(W$3&lt;$D21,100,IF(W$3&gt;$C21,0,100-(W$3-$D21)*$E21*100)),"")</f>
        <v>70</v>
      </c>
      <c r="X21" s="150" t="n">
        <f aca="false">IF($C21&gt;0,IF(X$3&lt;$D21,100,IF(X$3&gt;$C21,0,100-(X$3-$D21)*$E21*100)),"")</f>
        <v>68</v>
      </c>
      <c r="Y21" s="150" t="n">
        <f aca="false">IF($C21&gt;0,IF(Y$3&lt;$D21,100,IF(Y$3&gt;$C21,0,100-(Y$3-$D21)*$E21*100)),"")</f>
        <v>66</v>
      </c>
      <c r="Z21" s="150" t="n">
        <f aca="false">IF($C21&gt;0,IF(Z$3&lt;$D21,100,IF(Z$3&gt;$C21,0,100-(Z$3-$D21)*$E21*100)),"")</f>
        <v>64</v>
      </c>
      <c r="AA21" s="150" t="n">
        <f aca="false">IF($C21&gt;0,IF(AA$3&lt;$D21,100,IF(AA$3&gt;$C21,0,100-(AA$3-$D21)*$E21*100)),"")</f>
        <v>62</v>
      </c>
      <c r="AB21" s="150" t="n">
        <f aca="false">IF($C21&gt;0,IF(AB$3&lt;$D21,100,IF(AB$3&gt;$C21,0,100-(AB$3-$D21)*$E21*100)),"")</f>
        <v>60</v>
      </c>
      <c r="AC21" s="150" t="n">
        <f aca="false">IF($C21&gt;0,IF(AC$3&lt;$D21,100,IF(AC$3&gt;$C21,0,100-(AC$3-$D21)*$E21*100)),"")</f>
        <v>58</v>
      </c>
      <c r="AD21" s="150" t="n">
        <f aca="false">IF($C21&gt;0,IF(AD$3&lt;$D21,100,IF(AD$3&gt;$C21,0,100-(AD$3-$D21)*$E21*100)),"")</f>
        <v>56</v>
      </c>
      <c r="AE21" s="150" t="n">
        <f aca="false">IF($C21&gt;0,IF(AE$3&lt;$D21,100,IF(AE$3&gt;$C21,0,100-(AE$3-$D21)*$E21*100)),"")</f>
        <v>54</v>
      </c>
      <c r="AF21" s="150" t="n">
        <f aca="false">IF($C21&gt;0,IF(AF$3&lt;$D21,100,IF(AF$3&gt;$C21,0,100-(AF$3-$D21)*$E21*100)),"")</f>
        <v>52</v>
      </c>
      <c r="AG21" s="150" t="n">
        <f aca="false">IF($C21&gt;0,IF(AG$3&lt;$D21,100,IF(AG$3&gt;$C21,0,100-(AG$3-$D21)*$E21*100)),"")</f>
        <v>50</v>
      </c>
      <c r="AH21" s="150" t="n">
        <f aca="false">IF($C21&gt;0,IF(AH$3&lt;$D21,100,IF(AH$3&gt;$C21,0,100-(AH$3-$D21)*$E21*100)),"")</f>
        <v>48</v>
      </c>
      <c r="AI21" s="150" t="n">
        <f aca="false">IF($C21&gt;0,IF(AI$3&lt;$D21,100,IF(AI$3&gt;$C21,0,100-(AI$3-$D21)*$E21*100)),"")</f>
        <v>46</v>
      </c>
      <c r="AJ21" s="150" t="n">
        <f aca="false">IF($C21&gt;0,IF(AJ$3&lt;$D21,100,IF(AJ$3&gt;$C21,0,100-(AJ$3-$D21)*$E21*100)),"")</f>
        <v>44</v>
      </c>
      <c r="AK21" s="150" t="n">
        <f aca="false">IF($C21&gt;0,IF(AK$3&lt;$D21,100,IF(AK$3&gt;$C21,0,100-(AK$3-$D21)*$E21*100)),"")</f>
        <v>42</v>
      </c>
      <c r="AL21" s="150" t="n">
        <f aca="false">IF($C21&gt;0,IF(AL$3&lt;$D21,100,IF(AL$3&gt;$C21,0,100-(AL$3-$D21)*$E21*100)),"")</f>
        <v>40</v>
      </c>
      <c r="AM21" s="150" t="n">
        <f aca="false">IF($C21&gt;0,IF(AM$3&lt;$D21,100,IF(AM$3&gt;$C21,0,100-(AM$3-$D21)*$E21*100)),"")</f>
        <v>38</v>
      </c>
      <c r="AN21" s="150" t="n">
        <f aca="false">IF($C21&gt;0,IF(AN$3&lt;$D21,100,IF(AN$3&gt;$C21,0,100-(AN$3-$D21)*$E21*100)),"")</f>
        <v>0</v>
      </c>
    </row>
    <row r="22" customFormat="false" ht="12.8" hidden="false" customHeight="false" outlineLevel="0" collapsed="false">
      <c r="A22" s="133"/>
      <c r="B22" s="129" t="s">
        <v>233</v>
      </c>
      <c r="C22" s="130" t="n">
        <v>80</v>
      </c>
      <c r="E22" s="131" t="n">
        <f aca="false">IF(C22&gt;0,1/(C22-D22),"")</f>
        <v>0.0125</v>
      </c>
      <c r="F22" s="149"/>
      <c r="G22" s="132" t="str">
        <f aca="false">IF(F22=0,"",IF(F22&gt;C22,1,(F22-D22)*E22))</f>
        <v/>
      </c>
      <c r="H22" s="132" t="str">
        <f aca="false">IF(F22&gt;0,1-G22,"")</f>
        <v/>
      </c>
      <c r="I22" s="150" t="n">
        <f aca="false">IF($C22&gt;0,IF(I$3&lt;$D22,100,IF(I$3&gt;$C22,0,100-(I$3-$D22)*$E22*100)),"")</f>
        <v>98.75</v>
      </c>
      <c r="J22" s="150" t="n">
        <f aca="false">IF($C22&gt;0,IF(J$3&lt;$D22,100,IF(J$3&gt;$C22,0,100-(J$3-$D22)*$E22*100)),"")</f>
        <v>97.5</v>
      </c>
      <c r="K22" s="150" t="n">
        <f aca="false">IF($C22&gt;0,IF(K$3&lt;$D22,100,IF(K$3&gt;$C22,0,100-(K$3-$D22)*$E22*100)),"")</f>
        <v>96.25</v>
      </c>
      <c r="L22" s="150" t="n">
        <f aca="false">IF($C22&gt;0,IF(L$3&lt;$D22,100,IF(L$3&gt;$C22,0,100-(L$3-$D22)*$E22*100)),"")</f>
        <v>95</v>
      </c>
      <c r="M22" s="150" t="n">
        <f aca="false">IF($C22&gt;0,IF(M$3&lt;$D22,100,IF(M$3&gt;$C22,0,100-(M$3-$D22)*$E22*100)),"")</f>
        <v>93.75</v>
      </c>
      <c r="N22" s="150" t="n">
        <f aca="false">IF($C22&gt;0,IF(N$3&lt;$D22,100,IF(N$3&gt;$C22,0,100-(N$3-$D22)*$E22*100)),"")</f>
        <v>92.5</v>
      </c>
      <c r="O22" s="150" t="n">
        <f aca="false">IF($C22&gt;0,IF(O$3&lt;$D22,100,IF(O$3&gt;$C22,0,100-(O$3-$D22)*$E22*100)),"")</f>
        <v>91.25</v>
      </c>
      <c r="P22" s="150" t="n">
        <f aca="false">IF($C22&gt;0,IF(P$3&lt;$D22,100,IF(P$3&gt;$C22,0,100-(P$3-$D22)*$E22*100)),"")</f>
        <v>90</v>
      </c>
      <c r="Q22" s="150" t="n">
        <f aca="false">IF($C22&gt;0,IF(Q$3&lt;$D22,100,IF(Q$3&gt;$C22,0,100-(Q$3-$D22)*$E22*100)),"")</f>
        <v>88.75</v>
      </c>
      <c r="R22" s="150" t="n">
        <f aca="false">IF($C22&gt;0,IF(R$3&lt;$D22,100,IF(R$3&gt;$C22,0,100-(R$3-$D22)*$E22*100)),"")</f>
        <v>87.5</v>
      </c>
      <c r="S22" s="150" t="n">
        <f aca="false">IF($C22&gt;0,IF(S$3&lt;$D22,100,IF(S$3&gt;$C22,0,100-(S$3-$D22)*$E22*100)),"")</f>
        <v>86.25</v>
      </c>
      <c r="T22" s="150" t="n">
        <f aca="false">IF($C22&gt;0,IF(T$3&lt;$D22,100,IF(T$3&gt;$C22,0,100-(T$3-$D22)*$E22*100)),"")</f>
        <v>85</v>
      </c>
      <c r="U22" s="150" t="n">
        <f aca="false">IF($C22&gt;0,IF(U$3&lt;$D22,100,IF(U$3&gt;$C22,0,100-(U$3-$D22)*$E22*100)),"")</f>
        <v>83.75</v>
      </c>
      <c r="V22" s="150" t="n">
        <f aca="false">IF($C22&gt;0,IF(V$3&lt;$D22,100,IF(V$3&gt;$C22,0,100-(V$3-$D22)*$E22*100)),"")</f>
        <v>82.5</v>
      </c>
      <c r="W22" s="150" t="n">
        <f aca="false">IF($C22&gt;0,IF(W$3&lt;$D22,100,IF(W$3&gt;$C22,0,100-(W$3-$D22)*$E22*100)),"")</f>
        <v>81.25</v>
      </c>
      <c r="X22" s="150" t="n">
        <f aca="false">IF($C22&gt;0,IF(X$3&lt;$D22,100,IF(X$3&gt;$C22,0,100-(X$3-$D22)*$E22*100)),"")</f>
        <v>80</v>
      </c>
      <c r="Y22" s="150" t="n">
        <f aca="false">IF($C22&gt;0,IF(Y$3&lt;$D22,100,IF(Y$3&gt;$C22,0,100-(Y$3-$D22)*$E22*100)),"")</f>
        <v>78.75</v>
      </c>
      <c r="Z22" s="150" t="n">
        <f aca="false">IF($C22&gt;0,IF(Z$3&lt;$D22,100,IF(Z$3&gt;$C22,0,100-(Z$3-$D22)*$E22*100)),"")</f>
        <v>77.5</v>
      </c>
      <c r="AA22" s="150" t="n">
        <f aca="false">IF($C22&gt;0,IF(AA$3&lt;$D22,100,IF(AA$3&gt;$C22,0,100-(AA$3-$D22)*$E22*100)),"")</f>
        <v>76.25</v>
      </c>
      <c r="AB22" s="150" t="n">
        <f aca="false">IF($C22&gt;0,IF(AB$3&lt;$D22,100,IF(AB$3&gt;$C22,0,100-(AB$3-$D22)*$E22*100)),"")</f>
        <v>75</v>
      </c>
      <c r="AC22" s="150" t="n">
        <f aca="false">IF($C22&gt;0,IF(AC$3&lt;$D22,100,IF(AC$3&gt;$C22,0,100-(AC$3-$D22)*$E22*100)),"")</f>
        <v>73.75</v>
      </c>
      <c r="AD22" s="150" t="n">
        <f aca="false">IF($C22&gt;0,IF(AD$3&lt;$D22,100,IF(AD$3&gt;$C22,0,100-(AD$3-$D22)*$E22*100)),"")</f>
        <v>72.5</v>
      </c>
      <c r="AE22" s="150" t="n">
        <f aca="false">IF($C22&gt;0,IF(AE$3&lt;$D22,100,IF(AE$3&gt;$C22,0,100-(AE$3-$D22)*$E22*100)),"")</f>
        <v>71.25</v>
      </c>
      <c r="AF22" s="150" t="n">
        <f aca="false">IF($C22&gt;0,IF(AF$3&lt;$D22,100,IF(AF$3&gt;$C22,0,100-(AF$3-$D22)*$E22*100)),"")</f>
        <v>70</v>
      </c>
      <c r="AG22" s="150" t="n">
        <f aca="false">IF($C22&gt;0,IF(AG$3&lt;$D22,100,IF(AG$3&gt;$C22,0,100-(AG$3-$D22)*$E22*100)),"")</f>
        <v>68.75</v>
      </c>
      <c r="AH22" s="150" t="n">
        <f aca="false">IF($C22&gt;0,IF(AH$3&lt;$D22,100,IF(AH$3&gt;$C22,0,100-(AH$3-$D22)*$E22*100)),"")</f>
        <v>67.5</v>
      </c>
      <c r="AI22" s="150" t="n">
        <f aca="false">IF($C22&gt;0,IF(AI$3&lt;$D22,100,IF(AI$3&gt;$C22,0,100-(AI$3-$D22)*$E22*100)),"")</f>
        <v>66.25</v>
      </c>
      <c r="AJ22" s="150" t="n">
        <f aca="false">IF($C22&gt;0,IF(AJ$3&lt;$D22,100,IF(AJ$3&gt;$C22,0,100-(AJ$3-$D22)*$E22*100)),"")</f>
        <v>65</v>
      </c>
      <c r="AK22" s="150" t="n">
        <f aca="false">IF($C22&gt;0,IF(AK$3&lt;$D22,100,IF(AK$3&gt;$C22,0,100-(AK$3-$D22)*$E22*100)),"")</f>
        <v>63.75</v>
      </c>
      <c r="AL22" s="150" t="n">
        <f aca="false">IF($C22&gt;0,IF(AL$3&lt;$D22,100,IF(AL$3&gt;$C22,0,100-(AL$3-$D22)*$E22*100)),"")</f>
        <v>62.5</v>
      </c>
      <c r="AM22" s="150" t="n">
        <f aca="false">IF($C22&gt;0,IF(AM$3&lt;$D22,100,IF(AM$3&gt;$C22,0,100-(AM$3-$D22)*$E22*100)),"")</f>
        <v>61.25</v>
      </c>
      <c r="AN22" s="150" t="n">
        <f aca="false">IF($C22&gt;0,IF(AN$3&lt;$D22,100,IF(AN$3&gt;$C22,0,100-(AN$3-$D22)*$E22*100)),"")</f>
        <v>0</v>
      </c>
    </row>
    <row r="23" customFormat="false" ht="12.8" hidden="false" customHeight="false" outlineLevel="0" collapsed="false">
      <c r="A23" s="133"/>
      <c r="B23" s="129" t="s">
        <v>234</v>
      </c>
      <c r="C23" s="130" t="n">
        <v>100</v>
      </c>
      <c r="E23" s="131" t="n">
        <f aca="false">IF(C23&gt;0,1/(C23-D23),"")</f>
        <v>0.01</v>
      </c>
      <c r="F23" s="149"/>
      <c r="G23" s="132" t="str">
        <f aca="false">IF(F23=0,"",IF(F23&gt;C23,1,(F23-D23)*E23))</f>
        <v/>
      </c>
      <c r="H23" s="132" t="str">
        <f aca="false">IF(F23&gt;0,1-G23,"")</f>
        <v/>
      </c>
      <c r="I23" s="150" t="n">
        <f aca="false">IF($C23&gt;0,IF(I$3&lt;$D23,100,IF(I$3&gt;$C23,0,100-(I$3-$D23)*$E23*100)),"")</f>
        <v>99</v>
      </c>
      <c r="J23" s="150" t="n">
        <f aca="false">IF($C23&gt;0,IF(J$3&lt;$D23,100,IF(J$3&gt;$C23,0,100-(J$3-$D23)*$E23*100)),"")</f>
        <v>98</v>
      </c>
      <c r="K23" s="150" t="n">
        <f aca="false">IF($C23&gt;0,IF(K$3&lt;$D23,100,IF(K$3&gt;$C23,0,100-(K$3-$D23)*$E23*100)),"")</f>
        <v>97</v>
      </c>
      <c r="L23" s="150" t="n">
        <f aca="false">IF($C23&gt;0,IF(L$3&lt;$D23,100,IF(L$3&gt;$C23,0,100-(L$3-$D23)*$E23*100)),"")</f>
        <v>96</v>
      </c>
      <c r="M23" s="150" t="n">
        <f aca="false">IF($C23&gt;0,IF(M$3&lt;$D23,100,IF(M$3&gt;$C23,0,100-(M$3-$D23)*$E23*100)),"")</f>
        <v>95</v>
      </c>
      <c r="N23" s="150" t="n">
        <f aca="false">IF($C23&gt;0,IF(N$3&lt;$D23,100,IF(N$3&gt;$C23,0,100-(N$3-$D23)*$E23*100)),"")</f>
        <v>94</v>
      </c>
      <c r="O23" s="150" t="n">
        <f aca="false">IF($C23&gt;0,IF(O$3&lt;$D23,100,IF(O$3&gt;$C23,0,100-(O$3-$D23)*$E23*100)),"")</f>
        <v>93</v>
      </c>
      <c r="P23" s="150" t="n">
        <f aca="false">IF($C23&gt;0,IF(P$3&lt;$D23,100,IF(P$3&gt;$C23,0,100-(P$3-$D23)*$E23*100)),"")</f>
        <v>92</v>
      </c>
      <c r="Q23" s="150" t="n">
        <f aca="false">IF($C23&gt;0,IF(Q$3&lt;$D23,100,IF(Q$3&gt;$C23,0,100-(Q$3-$D23)*$E23*100)),"")</f>
        <v>91</v>
      </c>
      <c r="R23" s="150" t="n">
        <f aca="false">IF($C23&gt;0,IF(R$3&lt;$D23,100,IF(R$3&gt;$C23,0,100-(R$3-$D23)*$E23*100)),"")</f>
        <v>90</v>
      </c>
      <c r="S23" s="150" t="n">
        <f aca="false">IF($C23&gt;0,IF(S$3&lt;$D23,100,IF(S$3&gt;$C23,0,100-(S$3-$D23)*$E23*100)),"")</f>
        <v>89</v>
      </c>
      <c r="T23" s="150" t="n">
        <f aca="false">IF($C23&gt;0,IF(T$3&lt;$D23,100,IF(T$3&gt;$C23,0,100-(T$3-$D23)*$E23*100)),"")</f>
        <v>88</v>
      </c>
      <c r="U23" s="150" t="n">
        <f aca="false">IF($C23&gt;0,IF(U$3&lt;$D23,100,IF(U$3&gt;$C23,0,100-(U$3-$D23)*$E23*100)),"")</f>
        <v>87</v>
      </c>
      <c r="V23" s="150" t="n">
        <f aca="false">IF($C23&gt;0,IF(V$3&lt;$D23,100,IF(V$3&gt;$C23,0,100-(V$3-$D23)*$E23*100)),"")</f>
        <v>86</v>
      </c>
      <c r="W23" s="150" t="n">
        <f aca="false">IF($C23&gt;0,IF(W$3&lt;$D23,100,IF(W$3&gt;$C23,0,100-(W$3-$D23)*$E23*100)),"")</f>
        <v>85</v>
      </c>
      <c r="X23" s="150" t="n">
        <f aca="false">IF($C23&gt;0,IF(X$3&lt;$D23,100,IF(X$3&gt;$C23,0,100-(X$3-$D23)*$E23*100)),"")</f>
        <v>84</v>
      </c>
      <c r="Y23" s="150" t="n">
        <f aca="false">IF($C23&gt;0,IF(Y$3&lt;$D23,100,IF(Y$3&gt;$C23,0,100-(Y$3-$D23)*$E23*100)),"")</f>
        <v>83</v>
      </c>
      <c r="Z23" s="150" t="n">
        <f aca="false">IF($C23&gt;0,IF(Z$3&lt;$D23,100,IF(Z$3&gt;$C23,0,100-(Z$3-$D23)*$E23*100)),"")</f>
        <v>82</v>
      </c>
      <c r="AA23" s="150" t="n">
        <f aca="false">IF($C23&gt;0,IF(AA$3&lt;$D23,100,IF(AA$3&gt;$C23,0,100-(AA$3-$D23)*$E23*100)),"")</f>
        <v>81</v>
      </c>
      <c r="AB23" s="150" t="n">
        <f aca="false">IF($C23&gt;0,IF(AB$3&lt;$D23,100,IF(AB$3&gt;$C23,0,100-(AB$3-$D23)*$E23*100)),"")</f>
        <v>80</v>
      </c>
      <c r="AC23" s="150" t="n">
        <f aca="false">IF($C23&gt;0,IF(AC$3&lt;$D23,100,IF(AC$3&gt;$C23,0,100-(AC$3-$D23)*$E23*100)),"")</f>
        <v>79</v>
      </c>
      <c r="AD23" s="150" t="n">
        <f aca="false">IF($C23&gt;0,IF(AD$3&lt;$D23,100,IF(AD$3&gt;$C23,0,100-(AD$3-$D23)*$E23*100)),"")</f>
        <v>78</v>
      </c>
      <c r="AE23" s="150" t="n">
        <f aca="false">IF($C23&gt;0,IF(AE$3&lt;$D23,100,IF(AE$3&gt;$C23,0,100-(AE$3-$D23)*$E23*100)),"")</f>
        <v>77</v>
      </c>
      <c r="AF23" s="150" t="n">
        <f aca="false">IF($C23&gt;0,IF(AF$3&lt;$D23,100,IF(AF$3&gt;$C23,0,100-(AF$3-$D23)*$E23*100)),"")</f>
        <v>76</v>
      </c>
      <c r="AG23" s="150" t="n">
        <f aca="false">IF($C23&gt;0,IF(AG$3&lt;$D23,100,IF(AG$3&gt;$C23,0,100-(AG$3-$D23)*$E23*100)),"")</f>
        <v>75</v>
      </c>
      <c r="AH23" s="150" t="n">
        <f aca="false">IF($C23&gt;0,IF(AH$3&lt;$D23,100,IF(AH$3&gt;$C23,0,100-(AH$3-$D23)*$E23*100)),"")</f>
        <v>74</v>
      </c>
      <c r="AI23" s="150" t="n">
        <f aca="false">IF($C23&gt;0,IF(AI$3&lt;$D23,100,IF(AI$3&gt;$C23,0,100-(AI$3-$D23)*$E23*100)),"")</f>
        <v>73</v>
      </c>
      <c r="AJ23" s="150" t="n">
        <f aca="false">IF($C23&gt;0,IF(AJ$3&lt;$D23,100,IF(AJ$3&gt;$C23,0,100-(AJ$3-$D23)*$E23*100)),"")</f>
        <v>72</v>
      </c>
      <c r="AK23" s="150" t="n">
        <f aca="false">IF($C23&gt;0,IF(AK$3&lt;$D23,100,IF(AK$3&gt;$C23,0,100-(AK$3-$D23)*$E23*100)),"")</f>
        <v>71</v>
      </c>
      <c r="AL23" s="150" t="n">
        <f aca="false">IF($C23&gt;0,IF(AL$3&lt;$D23,100,IF(AL$3&gt;$C23,0,100-(AL$3-$D23)*$E23*100)),"")</f>
        <v>70</v>
      </c>
      <c r="AM23" s="150" t="n">
        <f aca="false">IF($C23&gt;0,IF(AM$3&lt;$D23,100,IF(AM$3&gt;$C23,0,100-(AM$3-$D23)*$E23*100)),"")</f>
        <v>69</v>
      </c>
      <c r="AN23" s="150" t="n">
        <f aca="false">IF($C23&gt;0,IF(AN$3&lt;$D23,100,IF(AN$3&gt;$C23,0,100-(AN$3-$D23)*$E23*100)),"")</f>
        <v>0</v>
      </c>
    </row>
    <row r="24" customFormat="false" ht="12.8" hidden="false" customHeight="false" outlineLevel="0" collapsed="false">
      <c r="A24" s="133"/>
      <c r="B24" s="129" t="s">
        <v>237</v>
      </c>
      <c r="C24" s="130" t="n">
        <v>50</v>
      </c>
      <c r="E24" s="131" t="n">
        <f aca="false">IF(C24&gt;0,1/(C24-D24),"")</f>
        <v>0.02</v>
      </c>
      <c r="F24" s="149"/>
      <c r="G24" s="132" t="str">
        <f aca="false">IF(F24=0,"",IF(F24&gt;C24,1,(F24-D24)*E24))</f>
        <v/>
      </c>
      <c r="H24" s="132" t="str">
        <f aca="false">IF(F24&gt;0,1-G24,"")</f>
        <v/>
      </c>
      <c r="I24" s="150" t="n">
        <f aca="false">IF($C24&gt;0,IF(I$3&lt;$D24,100,IF(I$3&gt;$C24,0,100-(I$3-$D24)*$E24*100)),"")</f>
        <v>98</v>
      </c>
      <c r="J24" s="150" t="n">
        <f aca="false">IF($C24&gt;0,IF(J$3&lt;$D24,100,IF(J$3&gt;$C24,0,100-(J$3-$D24)*$E24*100)),"")</f>
        <v>96</v>
      </c>
      <c r="K24" s="150" t="n">
        <f aca="false">IF($C24&gt;0,IF(K$3&lt;$D24,100,IF(K$3&gt;$C24,0,100-(K$3-$D24)*$E24*100)),"")</f>
        <v>94</v>
      </c>
      <c r="L24" s="150" t="n">
        <f aca="false">IF($C24&gt;0,IF(L$3&lt;$D24,100,IF(L$3&gt;$C24,0,100-(L$3-$D24)*$E24*100)),"")</f>
        <v>92</v>
      </c>
      <c r="M24" s="150" t="n">
        <f aca="false">IF($C24&gt;0,IF(M$3&lt;$D24,100,IF(M$3&gt;$C24,0,100-(M$3-$D24)*$E24*100)),"")</f>
        <v>90</v>
      </c>
      <c r="N24" s="150" t="n">
        <f aca="false">IF($C24&gt;0,IF(N$3&lt;$D24,100,IF(N$3&gt;$C24,0,100-(N$3-$D24)*$E24*100)),"")</f>
        <v>88</v>
      </c>
      <c r="O24" s="150" t="n">
        <f aca="false">IF($C24&gt;0,IF(O$3&lt;$D24,100,IF(O$3&gt;$C24,0,100-(O$3-$D24)*$E24*100)),"")</f>
        <v>86</v>
      </c>
      <c r="P24" s="150" t="n">
        <f aca="false">IF($C24&gt;0,IF(P$3&lt;$D24,100,IF(P$3&gt;$C24,0,100-(P$3-$D24)*$E24*100)),"")</f>
        <v>84</v>
      </c>
      <c r="Q24" s="150" t="n">
        <f aca="false">IF($C24&gt;0,IF(Q$3&lt;$D24,100,IF(Q$3&gt;$C24,0,100-(Q$3-$D24)*$E24*100)),"")</f>
        <v>82</v>
      </c>
      <c r="R24" s="150" t="n">
        <f aca="false">IF($C24&gt;0,IF(R$3&lt;$D24,100,IF(R$3&gt;$C24,0,100-(R$3-$D24)*$E24*100)),"")</f>
        <v>80</v>
      </c>
      <c r="S24" s="150" t="n">
        <f aca="false">IF($C24&gt;0,IF(S$3&lt;$D24,100,IF(S$3&gt;$C24,0,100-(S$3-$D24)*$E24*100)),"")</f>
        <v>78</v>
      </c>
      <c r="T24" s="150" t="n">
        <f aca="false">IF($C24&gt;0,IF(T$3&lt;$D24,100,IF(T$3&gt;$C24,0,100-(T$3-$D24)*$E24*100)),"")</f>
        <v>76</v>
      </c>
      <c r="U24" s="150" t="n">
        <f aca="false">IF($C24&gt;0,IF(U$3&lt;$D24,100,IF(U$3&gt;$C24,0,100-(U$3-$D24)*$E24*100)),"")</f>
        <v>74</v>
      </c>
      <c r="V24" s="150" t="n">
        <f aca="false">IF($C24&gt;0,IF(V$3&lt;$D24,100,IF(V$3&gt;$C24,0,100-(V$3-$D24)*$E24*100)),"")</f>
        <v>72</v>
      </c>
      <c r="W24" s="150" t="n">
        <f aca="false">IF($C24&gt;0,IF(W$3&lt;$D24,100,IF(W$3&gt;$C24,0,100-(W$3-$D24)*$E24*100)),"")</f>
        <v>70</v>
      </c>
      <c r="X24" s="150" t="n">
        <f aca="false">IF($C24&gt;0,IF(X$3&lt;$D24,100,IF(X$3&gt;$C24,0,100-(X$3-$D24)*$E24*100)),"")</f>
        <v>68</v>
      </c>
      <c r="Y24" s="150" t="n">
        <f aca="false">IF($C24&gt;0,IF(Y$3&lt;$D24,100,IF(Y$3&gt;$C24,0,100-(Y$3-$D24)*$E24*100)),"")</f>
        <v>66</v>
      </c>
      <c r="Z24" s="150" t="n">
        <f aca="false">IF($C24&gt;0,IF(Z$3&lt;$D24,100,IF(Z$3&gt;$C24,0,100-(Z$3-$D24)*$E24*100)),"")</f>
        <v>64</v>
      </c>
      <c r="AA24" s="150" t="n">
        <f aca="false">IF($C24&gt;0,IF(AA$3&lt;$D24,100,IF(AA$3&gt;$C24,0,100-(AA$3-$D24)*$E24*100)),"")</f>
        <v>62</v>
      </c>
      <c r="AB24" s="150" t="n">
        <f aca="false">IF($C24&gt;0,IF(AB$3&lt;$D24,100,IF(AB$3&gt;$C24,0,100-(AB$3-$D24)*$E24*100)),"")</f>
        <v>60</v>
      </c>
      <c r="AC24" s="150" t="n">
        <f aca="false">IF($C24&gt;0,IF(AC$3&lt;$D24,100,IF(AC$3&gt;$C24,0,100-(AC$3-$D24)*$E24*100)),"")</f>
        <v>58</v>
      </c>
      <c r="AD24" s="150" t="n">
        <f aca="false">IF($C24&gt;0,IF(AD$3&lt;$D24,100,IF(AD$3&gt;$C24,0,100-(AD$3-$D24)*$E24*100)),"")</f>
        <v>56</v>
      </c>
      <c r="AE24" s="150" t="n">
        <f aca="false">IF($C24&gt;0,IF(AE$3&lt;$D24,100,IF(AE$3&gt;$C24,0,100-(AE$3-$D24)*$E24*100)),"")</f>
        <v>54</v>
      </c>
      <c r="AF24" s="150" t="n">
        <f aca="false">IF($C24&gt;0,IF(AF$3&lt;$D24,100,IF(AF$3&gt;$C24,0,100-(AF$3-$D24)*$E24*100)),"")</f>
        <v>52</v>
      </c>
      <c r="AG24" s="150" t="n">
        <f aca="false">IF($C24&gt;0,IF(AG$3&lt;$D24,100,IF(AG$3&gt;$C24,0,100-(AG$3-$D24)*$E24*100)),"")</f>
        <v>50</v>
      </c>
      <c r="AH24" s="150" t="n">
        <f aca="false">IF($C24&gt;0,IF(AH$3&lt;$D24,100,IF(AH$3&gt;$C24,0,100-(AH$3-$D24)*$E24*100)),"")</f>
        <v>48</v>
      </c>
      <c r="AI24" s="150" t="n">
        <f aca="false">IF($C24&gt;0,IF(AI$3&lt;$D24,100,IF(AI$3&gt;$C24,0,100-(AI$3-$D24)*$E24*100)),"")</f>
        <v>46</v>
      </c>
      <c r="AJ24" s="150" t="n">
        <f aca="false">IF($C24&gt;0,IF(AJ$3&lt;$D24,100,IF(AJ$3&gt;$C24,0,100-(AJ$3-$D24)*$E24*100)),"")</f>
        <v>44</v>
      </c>
      <c r="AK24" s="150" t="n">
        <f aca="false">IF($C24&gt;0,IF(AK$3&lt;$D24,100,IF(AK$3&gt;$C24,0,100-(AK$3-$D24)*$E24*100)),"")</f>
        <v>42</v>
      </c>
      <c r="AL24" s="150" t="n">
        <f aca="false">IF($C24&gt;0,IF(AL$3&lt;$D24,100,IF(AL$3&gt;$C24,0,100-(AL$3-$D24)*$E24*100)),"")</f>
        <v>40</v>
      </c>
      <c r="AM24" s="150" t="n">
        <f aca="false">IF($C24&gt;0,IF(AM$3&lt;$D24,100,IF(AM$3&gt;$C24,0,100-(AM$3-$D24)*$E24*100)),"")</f>
        <v>38</v>
      </c>
      <c r="AN24" s="150" t="n">
        <f aca="false">IF($C24&gt;0,IF(AN$3&lt;$D24,100,IF(AN$3&gt;$C24,0,100-(AN$3-$D24)*$E24*100)),"")</f>
        <v>0</v>
      </c>
    </row>
    <row r="25" customFormat="false" ht="12.8" hidden="false" customHeight="false" outlineLevel="0" collapsed="false">
      <c r="A25" s="133"/>
      <c r="B25" s="129" t="s">
        <v>238</v>
      </c>
      <c r="C25" s="130" t="n">
        <v>80</v>
      </c>
      <c r="E25" s="131" t="n">
        <f aca="false">IF(C25&gt;0,1/(C25-D25),"")</f>
        <v>0.0125</v>
      </c>
      <c r="F25" s="149"/>
      <c r="G25" s="132" t="str">
        <f aca="false">IF(F25=0,"",IF(F25&gt;C25,1,(F25-D25)*E25))</f>
        <v/>
      </c>
      <c r="H25" s="132" t="str">
        <f aca="false">IF(F25&gt;0,1-G25,"")</f>
        <v/>
      </c>
      <c r="I25" s="150" t="n">
        <f aca="false">IF($C25&gt;0,IF(I$3&lt;$D25,100,IF(I$3&gt;$C25,0,100-(I$3-$D25)*$E25*100)),"")</f>
        <v>98.75</v>
      </c>
      <c r="J25" s="150" t="n">
        <f aca="false">IF($C25&gt;0,IF(J$3&lt;$D25,100,IF(J$3&gt;$C25,0,100-(J$3-$D25)*$E25*100)),"")</f>
        <v>97.5</v>
      </c>
      <c r="K25" s="150" t="n">
        <f aca="false">IF($C25&gt;0,IF(K$3&lt;$D25,100,IF(K$3&gt;$C25,0,100-(K$3-$D25)*$E25*100)),"")</f>
        <v>96.25</v>
      </c>
      <c r="L25" s="150" t="n">
        <f aca="false">IF($C25&gt;0,IF(L$3&lt;$D25,100,IF(L$3&gt;$C25,0,100-(L$3-$D25)*$E25*100)),"")</f>
        <v>95</v>
      </c>
      <c r="M25" s="150" t="n">
        <f aca="false">IF($C25&gt;0,IF(M$3&lt;$D25,100,IF(M$3&gt;$C25,0,100-(M$3-$D25)*$E25*100)),"")</f>
        <v>93.75</v>
      </c>
      <c r="N25" s="150" t="n">
        <f aca="false">IF($C25&gt;0,IF(N$3&lt;$D25,100,IF(N$3&gt;$C25,0,100-(N$3-$D25)*$E25*100)),"")</f>
        <v>92.5</v>
      </c>
      <c r="O25" s="150" t="n">
        <f aca="false">IF($C25&gt;0,IF(O$3&lt;$D25,100,IF(O$3&gt;$C25,0,100-(O$3-$D25)*$E25*100)),"")</f>
        <v>91.25</v>
      </c>
      <c r="P25" s="150" t="n">
        <f aca="false">IF($C25&gt;0,IF(P$3&lt;$D25,100,IF(P$3&gt;$C25,0,100-(P$3-$D25)*$E25*100)),"")</f>
        <v>90</v>
      </c>
      <c r="Q25" s="150" t="n">
        <f aca="false">IF($C25&gt;0,IF(Q$3&lt;$D25,100,IF(Q$3&gt;$C25,0,100-(Q$3-$D25)*$E25*100)),"")</f>
        <v>88.75</v>
      </c>
      <c r="R25" s="150" t="n">
        <f aca="false">IF($C25&gt;0,IF(R$3&lt;$D25,100,IF(R$3&gt;$C25,0,100-(R$3-$D25)*$E25*100)),"")</f>
        <v>87.5</v>
      </c>
      <c r="S25" s="150" t="n">
        <f aca="false">IF($C25&gt;0,IF(S$3&lt;$D25,100,IF(S$3&gt;$C25,0,100-(S$3-$D25)*$E25*100)),"")</f>
        <v>86.25</v>
      </c>
      <c r="T25" s="150" t="n">
        <f aca="false">IF($C25&gt;0,IF(T$3&lt;$D25,100,IF(T$3&gt;$C25,0,100-(T$3-$D25)*$E25*100)),"")</f>
        <v>85</v>
      </c>
      <c r="U25" s="150" t="n">
        <f aca="false">IF($C25&gt;0,IF(U$3&lt;$D25,100,IF(U$3&gt;$C25,0,100-(U$3-$D25)*$E25*100)),"")</f>
        <v>83.75</v>
      </c>
      <c r="V25" s="150" t="n">
        <f aca="false">IF($C25&gt;0,IF(V$3&lt;$D25,100,IF(V$3&gt;$C25,0,100-(V$3-$D25)*$E25*100)),"")</f>
        <v>82.5</v>
      </c>
      <c r="W25" s="150" t="n">
        <f aca="false">IF($C25&gt;0,IF(W$3&lt;$D25,100,IF(W$3&gt;$C25,0,100-(W$3-$D25)*$E25*100)),"")</f>
        <v>81.25</v>
      </c>
      <c r="X25" s="150" t="n">
        <f aca="false">IF($C25&gt;0,IF(X$3&lt;$D25,100,IF(X$3&gt;$C25,0,100-(X$3-$D25)*$E25*100)),"")</f>
        <v>80</v>
      </c>
      <c r="Y25" s="150" t="n">
        <f aca="false">IF($C25&gt;0,IF(Y$3&lt;$D25,100,IF(Y$3&gt;$C25,0,100-(Y$3-$D25)*$E25*100)),"")</f>
        <v>78.75</v>
      </c>
      <c r="Z25" s="150" t="n">
        <f aca="false">IF($C25&gt;0,IF(Z$3&lt;$D25,100,IF(Z$3&gt;$C25,0,100-(Z$3-$D25)*$E25*100)),"")</f>
        <v>77.5</v>
      </c>
      <c r="AA25" s="150" t="n">
        <f aca="false">IF($C25&gt;0,IF(AA$3&lt;$D25,100,IF(AA$3&gt;$C25,0,100-(AA$3-$D25)*$E25*100)),"")</f>
        <v>76.25</v>
      </c>
      <c r="AB25" s="150" t="n">
        <f aca="false">IF($C25&gt;0,IF(AB$3&lt;$D25,100,IF(AB$3&gt;$C25,0,100-(AB$3-$D25)*$E25*100)),"")</f>
        <v>75</v>
      </c>
      <c r="AC25" s="150" t="n">
        <f aca="false">IF($C25&gt;0,IF(AC$3&lt;$D25,100,IF(AC$3&gt;$C25,0,100-(AC$3-$D25)*$E25*100)),"")</f>
        <v>73.75</v>
      </c>
      <c r="AD25" s="150" t="n">
        <f aca="false">IF($C25&gt;0,IF(AD$3&lt;$D25,100,IF(AD$3&gt;$C25,0,100-(AD$3-$D25)*$E25*100)),"")</f>
        <v>72.5</v>
      </c>
      <c r="AE25" s="150" t="n">
        <f aca="false">IF($C25&gt;0,IF(AE$3&lt;$D25,100,IF(AE$3&gt;$C25,0,100-(AE$3-$D25)*$E25*100)),"")</f>
        <v>71.25</v>
      </c>
      <c r="AF25" s="150" t="n">
        <f aca="false">IF($C25&gt;0,IF(AF$3&lt;$D25,100,IF(AF$3&gt;$C25,0,100-(AF$3-$D25)*$E25*100)),"")</f>
        <v>70</v>
      </c>
      <c r="AG25" s="150" t="n">
        <f aca="false">IF($C25&gt;0,IF(AG$3&lt;$D25,100,IF(AG$3&gt;$C25,0,100-(AG$3-$D25)*$E25*100)),"")</f>
        <v>68.75</v>
      </c>
      <c r="AH25" s="150" t="n">
        <f aca="false">IF($C25&gt;0,IF(AH$3&lt;$D25,100,IF(AH$3&gt;$C25,0,100-(AH$3-$D25)*$E25*100)),"")</f>
        <v>67.5</v>
      </c>
      <c r="AI25" s="150" t="n">
        <f aca="false">IF($C25&gt;0,IF(AI$3&lt;$D25,100,IF(AI$3&gt;$C25,0,100-(AI$3-$D25)*$E25*100)),"")</f>
        <v>66.25</v>
      </c>
      <c r="AJ25" s="150" t="n">
        <f aca="false">IF($C25&gt;0,IF(AJ$3&lt;$D25,100,IF(AJ$3&gt;$C25,0,100-(AJ$3-$D25)*$E25*100)),"")</f>
        <v>65</v>
      </c>
      <c r="AK25" s="150" t="n">
        <f aca="false">IF($C25&gt;0,IF(AK$3&lt;$D25,100,IF(AK$3&gt;$C25,0,100-(AK$3-$D25)*$E25*100)),"")</f>
        <v>63.75</v>
      </c>
      <c r="AL25" s="150" t="n">
        <f aca="false">IF($C25&gt;0,IF(AL$3&lt;$D25,100,IF(AL$3&gt;$C25,0,100-(AL$3-$D25)*$E25*100)),"")</f>
        <v>62.5</v>
      </c>
      <c r="AM25" s="150" t="n">
        <f aca="false">IF($C25&gt;0,IF(AM$3&lt;$D25,100,IF(AM$3&gt;$C25,0,100-(AM$3-$D25)*$E25*100)),"")</f>
        <v>61.25</v>
      </c>
      <c r="AN25" s="150" t="n">
        <f aca="false">IF($C25&gt;0,IF(AN$3&lt;$D25,100,IF(AN$3&gt;$C25,0,100-(AN$3-$D25)*$E25*100)),"")</f>
        <v>0</v>
      </c>
    </row>
    <row r="26" customFormat="false" ht="12.8" hidden="false" customHeight="false" outlineLevel="0" collapsed="false">
      <c r="A26" s="133"/>
      <c r="B26" s="129" t="s">
        <v>239</v>
      </c>
      <c r="C26" s="130" t="n">
        <v>20</v>
      </c>
      <c r="E26" s="131" t="n">
        <f aca="false">IF(C26&gt;0,1/(C26-D26),"")</f>
        <v>0.05</v>
      </c>
      <c r="F26" s="149"/>
      <c r="G26" s="132" t="str">
        <f aca="false">IF(F26=0,"",IF(F26&gt;C26,1,(F26-D26)*E26))</f>
        <v/>
      </c>
      <c r="H26" s="132" t="str">
        <f aca="false">IF(F26&gt;0,1-G26,"")</f>
        <v/>
      </c>
      <c r="I26" s="150" t="n">
        <f aca="false">IF($C26&gt;0,IF(I$3&lt;$D26,100,IF(I$3&gt;$C26,0,100-(I$3-$D26)*$E26*100)),"")</f>
        <v>95</v>
      </c>
      <c r="J26" s="150" t="n">
        <f aca="false">IF($C26&gt;0,IF(J$3&lt;$D26,100,IF(J$3&gt;$C26,0,100-(J$3-$D26)*$E26*100)),"")</f>
        <v>90</v>
      </c>
      <c r="K26" s="150" t="n">
        <f aca="false">IF($C26&gt;0,IF(K$3&lt;$D26,100,IF(K$3&gt;$C26,0,100-(K$3-$D26)*$E26*100)),"")</f>
        <v>85</v>
      </c>
      <c r="L26" s="150" t="n">
        <f aca="false">IF($C26&gt;0,IF(L$3&lt;$D26,100,IF(L$3&gt;$C26,0,100-(L$3-$D26)*$E26*100)),"")</f>
        <v>80</v>
      </c>
      <c r="M26" s="150" t="n">
        <f aca="false">IF($C26&gt;0,IF(M$3&lt;$D26,100,IF(M$3&gt;$C26,0,100-(M$3-$D26)*$E26*100)),"")</f>
        <v>75</v>
      </c>
      <c r="N26" s="150" t="n">
        <f aca="false">IF($C26&gt;0,IF(N$3&lt;$D26,100,IF(N$3&gt;$C26,0,100-(N$3-$D26)*$E26*100)),"")</f>
        <v>70</v>
      </c>
      <c r="O26" s="150" t="n">
        <f aca="false">IF($C26&gt;0,IF(O$3&lt;$D26,100,IF(O$3&gt;$C26,0,100-(O$3-$D26)*$E26*100)),"")</f>
        <v>65</v>
      </c>
      <c r="P26" s="150" t="n">
        <f aca="false">IF($C26&gt;0,IF(P$3&lt;$D26,100,IF(P$3&gt;$C26,0,100-(P$3-$D26)*$E26*100)),"")</f>
        <v>60</v>
      </c>
      <c r="Q26" s="150" t="n">
        <f aca="false">IF($C26&gt;0,IF(Q$3&lt;$D26,100,IF(Q$3&gt;$C26,0,100-(Q$3-$D26)*$E26*100)),"")</f>
        <v>55</v>
      </c>
      <c r="R26" s="150" t="n">
        <f aca="false">IF($C26&gt;0,IF(R$3&lt;$D26,100,IF(R$3&gt;$C26,0,100-(R$3-$D26)*$E26*100)),"")</f>
        <v>50</v>
      </c>
      <c r="S26" s="150" t="n">
        <f aca="false">IF($C26&gt;0,IF(S$3&lt;$D26,100,IF(S$3&gt;$C26,0,100-(S$3-$D26)*$E26*100)),"")</f>
        <v>45</v>
      </c>
      <c r="T26" s="150" t="n">
        <f aca="false">IF($C26&gt;0,IF(T$3&lt;$D26,100,IF(T$3&gt;$C26,0,100-(T$3-$D26)*$E26*100)),"")</f>
        <v>40</v>
      </c>
      <c r="U26" s="150" t="n">
        <f aca="false">IF($C26&gt;0,IF(U$3&lt;$D26,100,IF(U$3&gt;$C26,0,100-(U$3-$D26)*$E26*100)),"")</f>
        <v>35</v>
      </c>
      <c r="V26" s="150" t="n">
        <f aca="false">IF($C26&gt;0,IF(V$3&lt;$D26,100,IF(V$3&gt;$C26,0,100-(V$3-$D26)*$E26*100)),"")</f>
        <v>30</v>
      </c>
      <c r="W26" s="150" t="n">
        <f aca="false">IF($C26&gt;0,IF(W$3&lt;$D26,100,IF(W$3&gt;$C26,0,100-(W$3-$D26)*$E26*100)),"")</f>
        <v>25</v>
      </c>
      <c r="X26" s="150" t="n">
        <f aca="false">IF($C26&gt;0,IF(X$3&lt;$D26,100,IF(X$3&gt;$C26,0,100-(X$3-$D26)*$E26*100)),"")</f>
        <v>20</v>
      </c>
      <c r="Y26" s="150" t="n">
        <f aca="false">IF($C26&gt;0,IF(Y$3&lt;$D26,100,IF(Y$3&gt;$C26,0,100-(Y$3-$D26)*$E26*100)),"")</f>
        <v>15</v>
      </c>
      <c r="Z26" s="150" t="n">
        <f aca="false">IF($C26&gt;0,IF(Z$3&lt;$D26,100,IF(Z$3&gt;$C26,0,100-(Z$3-$D26)*$E26*100)),"")</f>
        <v>10</v>
      </c>
      <c r="AA26" s="150" t="n">
        <f aca="false">IF($C26&gt;0,IF(AA$3&lt;$D26,100,IF(AA$3&gt;$C26,0,100-(AA$3-$D26)*$E26*100)),"")</f>
        <v>5</v>
      </c>
      <c r="AB26" s="150" t="n">
        <f aca="false">IF($C26&gt;0,IF(AB$3&lt;$D26,100,IF(AB$3&gt;$C26,0,100-(AB$3-$D26)*$E26*100)),"")</f>
        <v>0</v>
      </c>
      <c r="AC26" s="150" t="n">
        <f aca="false">IF($C26&gt;0,IF(AC$3&lt;$D26,100,IF(AC$3&gt;$C26,0,100-(AC$3-$D26)*$E26*100)),"")</f>
        <v>0</v>
      </c>
      <c r="AD26" s="150" t="n">
        <f aca="false">IF($C26&gt;0,IF(AD$3&lt;$D26,100,IF(AD$3&gt;$C26,0,100-(AD$3-$D26)*$E26*100)),"")</f>
        <v>0</v>
      </c>
      <c r="AE26" s="150" t="n">
        <f aca="false">IF($C26&gt;0,IF(AE$3&lt;$D26,100,IF(AE$3&gt;$C26,0,100-(AE$3-$D26)*$E26*100)),"")</f>
        <v>0</v>
      </c>
      <c r="AF26" s="150" t="n">
        <f aca="false">IF($C26&gt;0,IF(AF$3&lt;$D26,100,IF(AF$3&gt;$C26,0,100-(AF$3-$D26)*$E26*100)),"")</f>
        <v>0</v>
      </c>
      <c r="AG26" s="150" t="n">
        <f aca="false">IF($C26&gt;0,IF(AG$3&lt;$D26,100,IF(AG$3&gt;$C26,0,100-(AG$3-$D26)*$E26*100)),"")</f>
        <v>0</v>
      </c>
      <c r="AH26" s="150" t="n">
        <f aca="false">IF($C26&gt;0,IF(AH$3&lt;$D26,100,IF(AH$3&gt;$C26,0,100-(AH$3-$D26)*$E26*100)),"")</f>
        <v>0</v>
      </c>
      <c r="AI26" s="150" t="n">
        <f aca="false">IF($C26&gt;0,IF(AI$3&lt;$D26,100,IF(AI$3&gt;$C26,0,100-(AI$3-$D26)*$E26*100)),"")</f>
        <v>0</v>
      </c>
      <c r="AJ26" s="150" t="n">
        <f aca="false">IF($C26&gt;0,IF(AJ$3&lt;$D26,100,IF(AJ$3&gt;$C26,0,100-(AJ$3-$D26)*$E26*100)),"")</f>
        <v>0</v>
      </c>
      <c r="AK26" s="150" t="n">
        <f aca="false">IF($C26&gt;0,IF(AK$3&lt;$D26,100,IF(AK$3&gt;$C26,0,100-(AK$3-$D26)*$E26*100)),"")</f>
        <v>0</v>
      </c>
      <c r="AL26" s="150" t="n">
        <f aca="false">IF($C26&gt;0,IF(AL$3&lt;$D26,100,IF(AL$3&gt;$C26,0,100-(AL$3-$D26)*$E26*100)),"")</f>
        <v>0</v>
      </c>
      <c r="AM26" s="150" t="n">
        <f aca="false">IF($C26&gt;0,IF(AM$3&lt;$D26,100,IF(AM$3&gt;$C26,0,100-(AM$3-$D26)*$E26*100)),"")</f>
        <v>0</v>
      </c>
      <c r="AN26" s="150" t="n">
        <f aca="false">IF($C26&gt;0,IF(AN$3&lt;$D26,100,IF(AN$3&gt;$C26,0,100-(AN$3-$D26)*$E26*100)),"")</f>
        <v>0</v>
      </c>
    </row>
    <row r="27" customFormat="false" ht="12.8" hidden="false" customHeight="false" outlineLevel="0" collapsed="false">
      <c r="A27" s="133"/>
      <c r="B27" s="129" t="s">
        <v>240</v>
      </c>
      <c r="C27" s="130" t="n">
        <v>50</v>
      </c>
      <c r="E27" s="131" t="n">
        <f aca="false">IF(C27&gt;0,1/(C27-D27),"")</f>
        <v>0.02</v>
      </c>
      <c r="F27" s="149"/>
      <c r="G27" s="132" t="str">
        <f aca="false">IF(F27=0,"",IF(F27&gt;C27,1,(F27-D27)*E27))</f>
        <v/>
      </c>
      <c r="H27" s="132" t="str">
        <f aca="false">IF(F27&gt;0,1-G27,"")</f>
        <v/>
      </c>
      <c r="I27" s="150" t="n">
        <f aca="false">IF($C27&gt;0,IF(I$3&lt;$D27,100,IF(I$3&gt;$C27,0,100-(I$3-$D27)*$E27*100)),"")</f>
        <v>98</v>
      </c>
      <c r="J27" s="150" t="n">
        <f aca="false">IF($C27&gt;0,IF(J$3&lt;$D27,100,IF(J$3&gt;$C27,0,100-(J$3-$D27)*$E27*100)),"")</f>
        <v>96</v>
      </c>
      <c r="K27" s="150" t="n">
        <f aca="false">IF($C27&gt;0,IF(K$3&lt;$D27,100,IF(K$3&gt;$C27,0,100-(K$3-$D27)*$E27*100)),"")</f>
        <v>94</v>
      </c>
      <c r="L27" s="150" t="n">
        <f aca="false">IF($C27&gt;0,IF(L$3&lt;$D27,100,IF(L$3&gt;$C27,0,100-(L$3-$D27)*$E27*100)),"")</f>
        <v>92</v>
      </c>
      <c r="M27" s="150" t="n">
        <f aca="false">IF($C27&gt;0,IF(M$3&lt;$D27,100,IF(M$3&gt;$C27,0,100-(M$3-$D27)*$E27*100)),"")</f>
        <v>90</v>
      </c>
      <c r="N27" s="150" t="n">
        <f aca="false">IF($C27&gt;0,IF(N$3&lt;$D27,100,IF(N$3&gt;$C27,0,100-(N$3-$D27)*$E27*100)),"")</f>
        <v>88</v>
      </c>
      <c r="O27" s="150" t="n">
        <f aca="false">IF($C27&gt;0,IF(O$3&lt;$D27,100,IF(O$3&gt;$C27,0,100-(O$3-$D27)*$E27*100)),"")</f>
        <v>86</v>
      </c>
      <c r="P27" s="150" t="n">
        <f aca="false">IF($C27&gt;0,IF(P$3&lt;$D27,100,IF(P$3&gt;$C27,0,100-(P$3-$D27)*$E27*100)),"")</f>
        <v>84</v>
      </c>
      <c r="Q27" s="150" t="n">
        <f aca="false">IF($C27&gt;0,IF(Q$3&lt;$D27,100,IF(Q$3&gt;$C27,0,100-(Q$3-$D27)*$E27*100)),"")</f>
        <v>82</v>
      </c>
      <c r="R27" s="150" t="n">
        <f aca="false">IF($C27&gt;0,IF(R$3&lt;$D27,100,IF(R$3&gt;$C27,0,100-(R$3-$D27)*$E27*100)),"")</f>
        <v>80</v>
      </c>
      <c r="S27" s="150" t="n">
        <f aca="false">IF($C27&gt;0,IF(S$3&lt;$D27,100,IF(S$3&gt;$C27,0,100-(S$3-$D27)*$E27*100)),"")</f>
        <v>78</v>
      </c>
      <c r="T27" s="150" t="n">
        <f aca="false">IF($C27&gt;0,IF(T$3&lt;$D27,100,IF(T$3&gt;$C27,0,100-(T$3-$D27)*$E27*100)),"")</f>
        <v>76</v>
      </c>
      <c r="U27" s="150" t="n">
        <f aca="false">IF($C27&gt;0,IF(U$3&lt;$D27,100,IF(U$3&gt;$C27,0,100-(U$3-$D27)*$E27*100)),"")</f>
        <v>74</v>
      </c>
      <c r="V27" s="150" t="n">
        <f aca="false">IF($C27&gt;0,IF(V$3&lt;$D27,100,IF(V$3&gt;$C27,0,100-(V$3-$D27)*$E27*100)),"")</f>
        <v>72</v>
      </c>
      <c r="W27" s="150" t="n">
        <f aca="false">IF($C27&gt;0,IF(W$3&lt;$D27,100,IF(W$3&gt;$C27,0,100-(W$3-$D27)*$E27*100)),"")</f>
        <v>70</v>
      </c>
      <c r="X27" s="150" t="n">
        <f aca="false">IF($C27&gt;0,IF(X$3&lt;$D27,100,IF(X$3&gt;$C27,0,100-(X$3-$D27)*$E27*100)),"")</f>
        <v>68</v>
      </c>
      <c r="Y27" s="150" t="n">
        <f aca="false">IF($C27&gt;0,IF(Y$3&lt;$D27,100,IF(Y$3&gt;$C27,0,100-(Y$3-$D27)*$E27*100)),"")</f>
        <v>66</v>
      </c>
      <c r="Z27" s="150" t="n">
        <f aca="false">IF($C27&gt;0,IF(Z$3&lt;$D27,100,IF(Z$3&gt;$C27,0,100-(Z$3-$D27)*$E27*100)),"")</f>
        <v>64</v>
      </c>
      <c r="AA27" s="150" t="n">
        <f aca="false">IF($C27&gt;0,IF(AA$3&lt;$D27,100,IF(AA$3&gt;$C27,0,100-(AA$3-$D27)*$E27*100)),"")</f>
        <v>62</v>
      </c>
      <c r="AB27" s="150" t="n">
        <f aca="false">IF($C27&gt;0,IF(AB$3&lt;$D27,100,IF(AB$3&gt;$C27,0,100-(AB$3-$D27)*$E27*100)),"")</f>
        <v>60</v>
      </c>
      <c r="AC27" s="150" t="n">
        <f aca="false">IF($C27&gt;0,IF(AC$3&lt;$D27,100,IF(AC$3&gt;$C27,0,100-(AC$3-$D27)*$E27*100)),"")</f>
        <v>58</v>
      </c>
      <c r="AD27" s="150" t="n">
        <f aca="false">IF($C27&gt;0,IF(AD$3&lt;$D27,100,IF(AD$3&gt;$C27,0,100-(AD$3-$D27)*$E27*100)),"")</f>
        <v>56</v>
      </c>
      <c r="AE27" s="150" t="n">
        <f aca="false">IF($C27&gt;0,IF(AE$3&lt;$D27,100,IF(AE$3&gt;$C27,0,100-(AE$3-$D27)*$E27*100)),"")</f>
        <v>54</v>
      </c>
      <c r="AF27" s="150" t="n">
        <f aca="false">IF($C27&gt;0,IF(AF$3&lt;$D27,100,IF(AF$3&gt;$C27,0,100-(AF$3-$D27)*$E27*100)),"")</f>
        <v>52</v>
      </c>
      <c r="AG27" s="150" t="n">
        <f aca="false">IF($C27&gt;0,IF(AG$3&lt;$D27,100,IF(AG$3&gt;$C27,0,100-(AG$3-$D27)*$E27*100)),"")</f>
        <v>50</v>
      </c>
      <c r="AH27" s="150" t="n">
        <f aca="false">IF($C27&gt;0,IF(AH$3&lt;$D27,100,IF(AH$3&gt;$C27,0,100-(AH$3-$D27)*$E27*100)),"")</f>
        <v>48</v>
      </c>
      <c r="AI27" s="150" t="n">
        <f aca="false">IF($C27&gt;0,IF(AI$3&lt;$D27,100,IF(AI$3&gt;$C27,0,100-(AI$3-$D27)*$E27*100)),"")</f>
        <v>46</v>
      </c>
      <c r="AJ27" s="150" t="n">
        <f aca="false">IF($C27&gt;0,IF(AJ$3&lt;$D27,100,IF(AJ$3&gt;$C27,0,100-(AJ$3-$D27)*$E27*100)),"")</f>
        <v>44</v>
      </c>
      <c r="AK27" s="150" t="n">
        <f aca="false">IF($C27&gt;0,IF(AK$3&lt;$D27,100,IF(AK$3&gt;$C27,0,100-(AK$3-$D27)*$E27*100)),"")</f>
        <v>42</v>
      </c>
      <c r="AL27" s="150" t="n">
        <f aca="false">IF($C27&gt;0,IF(AL$3&lt;$D27,100,IF(AL$3&gt;$C27,0,100-(AL$3-$D27)*$E27*100)),"")</f>
        <v>40</v>
      </c>
      <c r="AM27" s="150" t="n">
        <f aca="false">IF($C27&gt;0,IF(AM$3&lt;$D27,100,IF(AM$3&gt;$C27,0,100-(AM$3-$D27)*$E27*100)),"")</f>
        <v>38</v>
      </c>
      <c r="AN27" s="150" t="n">
        <f aca="false">IF($C27&gt;0,IF(AN$3&lt;$D27,100,IF(AN$3&gt;$C27,0,100-(AN$3-$D27)*$E27*100)),"")</f>
        <v>0</v>
      </c>
    </row>
    <row r="28" customFormat="false" ht="22.2" hidden="false" customHeight="false" outlineLevel="0" collapsed="false">
      <c r="A28" s="133"/>
      <c r="B28" s="129" t="s">
        <v>241</v>
      </c>
      <c r="C28" s="130" t="n">
        <v>50</v>
      </c>
      <c r="E28" s="131" t="n">
        <f aca="false">IF(C28&gt;0,1/(C28-D28),"")</f>
        <v>0.02</v>
      </c>
      <c r="F28" s="149"/>
      <c r="G28" s="132" t="str">
        <f aca="false">IF(F28=0,"",IF(F28&gt;C28,1,(F28-D28)*E28))</f>
        <v/>
      </c>
      <c r="H28" s="132" t="str">
        <f aca="false">IF(F28&gt;0,1-G28,"")</f>
        <v/>
      </c>
      <c r="I28" s="150" t="n">
        <f aca="false">IF($C28&gt;0,IF(I$3&lt;$D28,100,IF(I$3&gt;$C28,0,100-(I$3-$D28)*$E28*100)),"")</f>
        <v>98</v>
      </c>
      <c r="J28" s="150" t="n">
        <f aca="false">IF($C28&gt;0,IF(J$3&lt;$D28,100,IF(J$3&gt;$C28,0,100-(J$3-$D28)*$E28*100)),"")</f>
        <v>96</v>
      </c>
      <c r="K28" s="150" t="n">
        <f aca="false">IF($C28&gt;0,IF(K$3&lt;$D28,100,IF(K$3&gt;$C28,0,100-(K$3-$D28)*$E28*100)),"")</f>
        <v>94</v>
      </c>
      <c r="L28" s="150" t="n">
        <f aca="false">IF($C28&gt;0,IF(L$3&lt;$D28,100,IF(L$3&gt;$C28,0,100-(L$3-$D28)*$E28*100)),"")</f>
        <v>92</v>
      </c>
      <c r="M28" s="150" t="n">
        <f aca="false">IF($C28&gt;0,IF(M$3&lt;$D28,100,IF(M$3&gt;$C28,0,100-(M$3-$D28)*$E28*100)),"")</f>
        <v>90</v>
      </c>
      <c r="N28" s="150" t="n">
        <f aca="false">IF($C28&gt;0,IF(N$3&lt;$D28,100,IF(N$3&gt;$C28,0,100-(N$3-$D28)*$E28*100)),"")</f>
        <v>88</v>
      </c>
      <c r="O28" s="150" t="n">
        <f aca="false">IF($C28&gt;0,IF(O$3&lt;$D28,100,IF(O$3&gt;$C28,0,100-(O$3-$D28)*$E28*100)),"")</f>
        <v>86</v>
      </c>
      <c r="P28" s="150" t="n">
        <f aca="false">IF($C28&gt;0,IF(P$3&lt;$D28,100,IF(P$3&gt;$C28,0,100-(P$3-$D28)*$E28*100)),"")</f>
        <v>84</v>
      </c>
      <c r="Q28" s="150" t="n">
        <f aca="false">IF($C28&gt;0,IF(Q$3&lt;$D28,100,IF(Q$3&gt;$C28,0,100-(Q$3-$D28)*$E28*100)),"")</f>
        <v>82</v>
      </c>
      <c r="R28" s="150" t="n">
        <f aca="false">IF($C28&gt;0,IF(R$3&lt;$D28,100,IF(R$3&gt;$C28,0,100-(R$3-$D28)*$E28*100)),"")</f>
        <v>80</v>
      </c>
      <c r="S28" s="150" t="n">
        <f aca="false">IF($C28&gt;0,IF(S$3&lt;$D28,100,IF(S$3&gt;$C28,0,100-(S$3-$D28)*$E28*100)),"")</f>
        <v>78</v>
      </c>
      <c r="T28" s="150" t="n">
        <f aca="false">IF($C28&gt;0,IF(T$3&lt;$D28,100,IF(T$3&gt;$C28,0,100-(T$3-$D28)*$E28*100)),"")</f>
        <v>76</v>
      </c>
      <c r="U28" s="150" t="n">
        <f aca="false">IF($C28&gt;0,IF(U$3&lt;$D28,100,IF(U$3&gt;$C28,0,100-(U$3-$D28)*$E28*100)),"")</f>
        <v>74</v>
      </c>
      <c r="V28" s="150" t="n">
        <f aca="false">IF($C28&gt;0,IF(V$3&lt;$D28,100,IF(V$3&gt;$C28,0,100-(V$3-$D28)*$E28*100)),"")</f>
        <v>72</v>
      </c>
      <c r="W28" s="150" t="n">
        <f aca="false">IF($C28&gt;0,IF(W$3&lt;$D28,100,IF(W$3&gt;$C28,0,100-(W$3-$D28)*$E28*100)),"")</f>
        <v>70</v>
      </c>
      <c r="X28" s="150" t="n">
        <f aca="false">IF($C28&gt;0,IF(X$3&lt;$D28,100,IF(X$3&gt;$C28,0,100-(X$3-$D28)*$E28*100)),"")</f>
        <v>68</v>
      </c>
      <c r="Y28" s="150" t="n">
        <f aca="false">IF($C28&gt;0,IF(Y$3&lt;$D28,100,IF(Y$3&gt;$C28,0,100-(Y$3-$D28)*$E28*100)),"")</f>
        <v>66</v>
      </c>
      <c r="Z28" s="150" t="n">
        <f aca="false">IF($C28&gt;0,IF(Z$3&lt;$D28,100,IF(Z$3&gt;$C28,0,100-(Z$3-$D28)*$E28*100)),"")</f>
        <v>64</v>
      </c>
      <c r="AA28" s="150" t="n">
        <f aca="false">IF($C28&gt;0,IF(AA$3&lt;$D28,100,IF(AA$3&gt;$C28,0,100-(AA$3-$D28)*$E28*100)),"")</f>
        <v>62</v>
      </c>
      <c r="AB28" s="150" t="n">
        <f aca="false">IF($C28&gt;0,IF(AB$3&lt;$D28,100,IF(AB$3&gt;$C28,0,100-(AB$3-$D28)*$E28*100)),"")</f>
        <v>60</v>
      </c>
      <c r="AC28" s="150" t="n">
        <f aca="false">IF($C28&gt;0,IF(AC$3&lt;$D28,100,IF(AC$3&gt;$C28,0,100-(AC$3-$D28)*$E28*100)),"")</f>
        <v>58</v>
      </c>
      <c r="AD28" s="150" t="n">
        <f aca="false">IF($C28&gt;0,IF(AD$3&lt;$D28,100,IF(AD$3&gt;$C28,0,100-(AD$3-$D28)*$E28*100)),"")</f>
        <v>56</v>
      </c>
      <c r="AE28" s="150" t="n">
        <f aca="false">IF($C28&gt;0,IF(AE$3&lt;$D28,100,IF(AE$3&gt;$C28,0,100-(AE$3-$D28)*$E28*100)),"")</f>
        <v>54</v>
      </c>
      <c r="AF28" s="150" t="n">
        <f aca="false">IF($C28&gt;0,IF(AF$3&lt;$D28,100,IF(AF$3&gt;$C28,0,100-(AF$3-$D28)*$E28*100)),"")</f>
        <v>52</v>
      </c>
      <c r="AG28" s="150" t="n">
        <f aca="false">IF($C28&gt;0,IF(AG$3&lt;$D28,100,IF(AG$3&gt;$C28,0,100-(AG$3-$D28)*$E28*100)),"")</f>
        <v>50</v>
      </c>
      <c r="AH28" s="150" t="n">
        <f aca="false">IF($C28&gt;0,IF(AH$3&lt;$D28,100,IF(AH$3&gt;$C28,0,100-(AH$3-$D28)*$E28*100)),"")</f>
        <v>48</v>
      </c>
      <c r="AI28" s="150" t="n">
        <f aca="false">IF($C28&gt;0,IF(AI$3&lt;$D28,100,IF(AI$3&gt;$C28,0,100-(AI$3-$D28)*$E28*100)),"")</f>
        <v>46</v>
      </c>
      <c r="AJ28" s="150" t="n">
        <f aca="false">IF($C28&gt;0,IF(AJ$3&lt;$D28,100,IF(AJ$3&gt;$C28,0,100-(AJ$3-$D28)*$E28*100)),"")</f>
        <v>44</v>
      </c>
      <c r="AK28" s="150" t="n">
        <f aca="false">IF($C28&gt;0,IF(AK$3&lt;$D28,100,IF(AK$3&gt;$C28,0,100-(AK$3-$D28)*$E28*100)),"")</f>
        <v>42</v>
      </c>
      <c r="AL28" s="150" t="n">
        <f aca="false">IF($C28&gt;0,IF(AL$3&lt;$D28,100,IF(AL$3&gt;$C28,0,100-(AL$3-$D28)*$E28*100)),"")</f>
        <v>40</v>
      </c>
      <c r="AM28" s="150" t="n">
        <f aca="false">IF($C28&gt;0,IF(AM$3&lt;$D28,100,IF(AM$3&gt;$C28,0,100-(AM$3-$D28)*$E28*100)),"")</f>
        <v>38</v>
      </c>
      <c r="AN28" s="150" t="n">
        <f aca="false">IF($C28&gt;0,IF(AN$3&lt;$D28,100,IF(AN$3&gt;$C28,0,100-(AN$3-$D28)*$E28*100)),"")</f>
        <v>0</v>
      </c>
    </row>
    <row r="29" customFormat="false" ht="22.2" hidden="false" customHeight="false" outlineLevel="0" collapsed="false">
      <c r="A29" s="133"/>
      <c r="B29" s="129" t="s">
        <v>242</v>
      </c>
      <c r="C29" s="130" t="n">
        <v>80</v>
      </c>
      <c r="E29" s="131" t="n">
        <f aca="false">IF(C29&gt;0,1/(C29-D29),"")</f>
        <v>0.0125</v>
      </c>
      <c r="F29" s="149"/>
      <c r="G29" s="132" t="str">
        <f aca="false">IF(F29=0,"",IF(F29&gt;C29,1,(F29-D29)*E29))</f>
        <v/>
      </c>
      <c r="H29" s="132" t="str">
        <f aca="false">IF(F29&gt;0,1-G29,"")</f>
        <v/>
      </c>
      <c r="I29" s="150" t="n">
        <f aca="false">IF($C29&gt;0,IF(I$3&lt;$D29,100,IF(I$3&gt;$C29,0,100-(I$3-$D29)*$E29*100)),"")</f>
        <v>98.75</v>
      </c>
      <c r="J29" s="150" t="n">
        <f aca="false">IF($C29&gt;0,IF(J$3&lt;$D29,100,IF(J$3&gt;$C29,0,100-(J$3-$D29)*$E29*100)),"")</f>
        <v>97.5</v>
      </c>
      <c r="K29" s="150" t="n">
        <f aca="false">IF($C29&gt;0,IF(K$3&lt;$D29,100,IF(K$3&gt;$C29,0,100-(K$3-$D29)*$E29*100)),"")</f>
        <v>96.25</v>
      </c>
      <c r="L29" s="150" t="n">
        <f aca="false">IF($C29&gt;0,IF(L$3&lt;$D29,100,IF(L$3&gt;$C29,0,100-(L$3-$D29)*$E29*100)),"")</f>
        <v>95</v>
      </c>
      <c r="M29" s="150" t="n">
        <f aca="false">IF($C29&gt;0,IF(M$3&lt;$D29,100,IF(M$3&gt;$C29,0,100-(M$3-$D29)*$E29*100)),"")</f>
        <v>93.75</v>
      </c>
      <c r="N29" s="150" t="n">
        <f aca="false">IF($C29&gt;0,IF(N$3&lt;$D29,100,IF(N$3&gt;$C29,0,100-(N$3-$D29)*$E29*100)),"")</f>
        <v>92.5</v>
      </c>
      <c r="O29" s="150" t="n">
        <f aca="false">IF($C29&gt;0,IF(O$3&lt;$D29,100,IF(O$3&gt;$C29,0,100-(O$3-$D29)*$E29*100)),"")</f>
        <v>91.25</v>
      </c>
      <c r="P29" s="150" t="n">
        <f aca="false">IF($C29&gt;0,IF(P$3&lt;$D29,100,IF(P$3&gt;$C29,0,100-(P$3-$D29)*$E29*100)),"")</f>
        <v>90</v>
      </c>
      <c r="Q29" s="150" t="n">
        <f aca="false">IF($C29&gt;0,IF(Q$3&lt;$D29,100,IF(Q$3&gt;$C29,0,100-(Q$3-$D29)*$E29*100)),"")</f>
        <v>88.75</v>
      </c>
      <c r="R29" s="150" t="n">
        <f aca="false">IF($C29&gt;0,IF(R$3&lt;$D29,100,IF(R$3&gt;$C29,0,100-(R$3-$D29)*$E29*100)),"")</f>
        <v>87.5</v>
      </c>
      <c r="S29" s="150" t="n">
        <f aca="false">IF($C29&gt;0,IF(S$3&lt;$D29,100,IF(S$3&gt;$C29,0,100-(S$3-$D29)*$E29*100)),"")</f>
        <v>86.25</v>
      </c>
      <c r="T29" s="150" t="n">
        <f aca="false">IF($C29&gt;0,IF(T$3&lt;$D29,100,IF(T$3&gt;$C29,0,100-(T$3-$D29)*$E29*100)),"")</f>
        <v>85</v>
      </c>
      <c r="U29" s="150" t="n">
        <f aca="false">IF($C29&gt;0,IF(U$3&lt;$D29,100,IF(U$3&gt;$C29,0,100-(U$3-$D29)*$E29*100)),"")</f>
        <v>83.75</v>
      </c>
      <c r="V29" s="150" t="n">
        <f aca="false">IF($C29&gt;0,IF(V$3&lt;$D29,100,IF(V$3&gt;$C29,0,100-(V$3-$D29)*$E29*100)),"")</f>
        <v>82.5</v>
      </c>
      <c r="W29" s="150" t="n">
        <f aca="false">IF($C29&gt;0,IF(W$3&lt;$D29,100,IF(W$3&gt;$C29,0,100-(W$3-$D29)*$E29*100)),"")</f>
        <v>81.25</v>
      </c>
      <c r="X29" s="150" t="n">
        <f aca="false">IF($C29&gt;0,IF(X$3&lt;$D29,100,IF(X$3&gt;$C29,0,100-(X$3-$D29)*$E29*100)),"")</f>
        <v>80</v>
      </c>
      <c r="Y29" s="150" t="n">
        <f aca="false">IF($C29&gt;0,IF(Y$3&lt;$D29,100,IF(Y$3&gt;$C29,0,100-(Y$3-$D29)*$E29*100)),"")</f>
        <v>78.75</v>
      </c>
      <c r="Z29" s="150" t="n">
        <f aca="false">IF($C29&gt;0,IF(Z$3&lt;$D29,100,IF(Z$3&gt;$C29,0,100-(Z$3-$D29)*$E29*100)),"")</f>
        <v>77.5</v>
      </c>
      <c r="AA29" s="150" t="n">
        <f aca="false">IF($C29&gt;0,IF(AA$3&lt;$D29,100,IF(AA$3&gt;$C29,0,100-(AA$3-$D29)*$E29*100)),"")</f>
        <v>76.25</v>
      </c>
      <c r="AB29" s="150" t="n">
        <f aca="false">IF($C29&gt;0,IF(AB$3&lt;$D29,100,IF(AB$3&gt;$C29,0,100-(AB$3-$D29)*$E29*100)),"")</f>
        <v>75</v>
      </c>
      <c r="AC29" s="150" t="n">
        <f aca="false">IF($C29&gt;0,IF(AC$3&lt;$D29,100,IF(AC$3&gt;$C29,0,100-(AC$3-$D29)*$E29*100)),"")</f>
        <v>73.75</v>
      </c>
      <c r="AD29" s="150" t="n">
        <f aca="false">IF($C29&gt;0,IF(AD$3&lt;$D29,100,IF(AD$3&gt;$C29,0,100-(AD$3-$D29)*$E29*100)),"")</f>
        <v>72.5</v>
      </c>
      <c r="AE29" s="150" t="n">
        <f aca="false">IF($C29&gt;0,IF(AE$3&lt;$D29,100,IF(AE$3&gt;$C29,0,100-(AE$3-$D29)*$E29*100)),"")</f>
        <v>71.25</v>
      </c>
      <c r="AF29" s="150" t="n">
        <f aca="false">IF($C29&gt;0,IF(AF$3&lt;$D29,100,IF(AF$3&gt;$C29,0,100-(AF$3-$D29)*$E29*100)),"")</f>
        <v>70</v>
      </c>
      <c r="AG29" s="150" t="n">
        <f aca="false">IF($C29&gt;0,IF(AG$3&lt;$D29,100,IF(AG$3&gt;$C29,0,100-(AG$3-$D29)*$E29*100)),"")</f>
        <v>68.75</v>
      </c>
      <c r="AH29" s="150" t="n">
        <f aca="false">IF($C29&gt;0,IF(AH$3&lt;$D29,100,IF(AH$3&gt;$C29,0,100-(AH$3-$D29)*$E29*100)),"")</f>
        <v>67.5</v>
      </c>
      <c r="AI29" s="150" t="n">
        <f aca="false">IF($C29&gt;0,IF(AI$3&lt;$D29,100,IF(AI$3&gt;$C29,0,100-(AI$3-$D29)*$E29*100)),"")</f>
        <v>66.25</v>
      </c>
      <c r="AJ29" s="150" t="n">
        <f aca="false">IF($C29&gt;0,IF(AJ$3&lt;$D29,100,IF(AJ$3&gt;$C29,0,100-(AJ$3-$D29)*$E29*100)),"")</f>
        <v>65</v>
      </c>
      <c r="AK29" s="150" t="n">
        <f aca="false">IF($C29&gt;0,IF(AK$3&lt;$D29,100,IF(AK$3&gt;$C29,0,100-(AK$3-$D29)*$E29*100)),"")</f>
        <v>63.75</v>
      </c>
      <c r="AL29" s="150" t="n">
        <f aca="false">IF($C29&gt;0,IF(AL$3&lt;$D29,100,IF(AL$3&gt;$C29,0,100-(AL$3-$D29)*$E29*100)),"")</f>
        <v>62.5</v>
      </c>
      <c r="AM29" s="150" t="n">
        <f aca="false">IF($C29&gt;0,IF(AM$3&lt;$D29,100,IF(AM$3&gt;$C29,0,100-(AM$3-$D29)*$E29*100)),"")</f>
        <v>61.25</v>
      </c>
      <c r="AN29" s="150" t="n">
        <f aca="false">IF($C29&gt;0,IF(AN$3&lt;$D29,100,IF(AN$3&gt;$C29,0,100-(AN$3-$D29)*$E29*100)),"")</f>
        <v>0</v>
      </c>
    </row>
    <row r="30" customFormat="false" ht="22.2" hidden="false" customHeight="false" outlineLevel="0" collapsed="false">
      <c r="A30" s="133"/>
      <c r="B30" s="129" t="s">
        <v>243</v>
      </c>
      <c r="C30" s="130" t="n">
        <v>40</v>
      </c>
      <c r="E30" s="131" t="n">
        <f aca="false">IF(C30&gt;0,1/(C30-D30),"")</f>
        <v>0.025</v>
      </c>
      <c r="F30" s="149"/>
      <c r="G30" s="132" t="str">
        <f aca="false">IF(F30=0,"",IF(F30&gt;C30,1,(F30-D30)*E30))</f>
        <v/>
      </c>
      <c r="H30" s="132" t="str">
        <f aca="false">IF(F30&gt;0,1-G30,"")</f>
        <v/>
      </c>
      <c r="I30" s="150" t="n">
        <f aca="false">IF($C30&gt;0,IF(I$3&lt;$D30,100,IF(I$3&gt;$C30,0,100-(I$3-$D30)*$E30*100)),"")</f>
        <v>97.5</v>
      </c>
      <c r="J30" s="150" t="n">
        <f aca="false">IF($C30&gt;0,IF(J$3&lt;$D30,100,IF(J$3&gt;$C30,0,100-(J$3-$D30)*$E30*100)),"")</f>
        <v>95</v>
      </c>
      <c r="K30" s="150" t="n">
        <f aca="false">IF($C30&gt;0,IF(K$3&lt;$D30,100,IF(K$3&gt;$C30,0,100-(K$3-$D30)*$E30*100)),"")</f>
        <v>92.5</v>
      </c>
      <c r="L30" s="150" t="n">
        <f aca="false">IF($C30&gt;0,IF(L$3&lt;$D30,100,IF(L$3&gt;$C30,0,100-(L$3-$D30)*$E30*100)),"")</f>
        <v>90</v>
      </c>
      <c r="M30" s="150" t="n">
        <f aca="false">IF($C30&gt;0,IF(M$3&lt;$D30,100,IF(M$3&gt;$C30,0,100-(M$3-$D30)*$E30*100)),"")</f>
        <v>87.5</v>
      </c>
      <c r="N30" s="150" t="n">
        <f aca="false">IF($C30&gt;0,IF(N$3&lt;$D30,100,IF(N$3&gt;$C30,0,100-(N$3-$D30)*$E30*100)),"")</f>
        <v>85</v>
      </c>
      <c r="O30" s="150" t="n">
        <f aca="false">IF($C30&gt;0,IF(O$3&lt;$D30,100,IF(O$3&gt;$C30,0,100-(O$3-$D30)*$E30*100)),"")</f>
        <v>82.5</v>
      </c>
      <c r="P30" s="150" t="n">
        <f aca="false">IF($C30&gt;0,IF(P$3&lt;$D30,100,IF(P$3&gt;$C30,0,100-(P$3-$D30)*$E30*100)),"")</f>
        <v>80</v>
      </c>
      <c r="Q30" s="150" t="n">
        <f aca="false">IF($C30&gt;0,IF(Q$3&lt;$D30,100,IF(Q$3&gt;$C30,0,100-(Q$3-$D30)*$E30*100)),"")</f>
        <v>77.5</v>
      </c>
      <c r="R30" s="150" t="n">
        <f aca="false">IF($C30&gt;0,IF(R$3&lt;$D30,100,IF(R$3&gt;$C30,0,100-(R$3-$D30)*$E30*100)),"")</f>
        <v>75</v>
      </c>
      <c r="S30" s="150" t="n">
        <f aca="false">IF($C30&gt;0,IF(S$3&lt;$D30,100,IF(S$3&gt;$C30,0,100-(S$3-$D30)*$E30*100)),"")</f>
        <v>72.5</v>
      </c>
      <c r="T30" s="150" t="n">
        <f aca="false">IF($C30&gt;0,IF(T$3&lt;$D30,100,IF(T$3&gt;$C30,0,100-(T$3-$D30)*$E30*100)),"")</f>
        <v>70</v>
      </c>
      <c r="U30" s="150" t="n">
        <f aca="false">IF($C30&gt;0,IF(U$3&lt;$D30,100,IF(U$3&gt;$C30,0,100-(U$3-$D30)*$E30*100)),"")</f>
        <v>67.5</v>
      </c>
      <c r="V30" s="150" t="n">
        <f aca="false">IF($C30&gt;0,IF(V$3&lt;$D30,100,IF(V$3&gt;$C30,0,100-(V$3-$D30)*$E30*100)),"")</f>
        <v>65</v>
      </c>
      <c r="W30" s="150" t="n">
        <f aca="false">IF($C30&gt;0,IF(W$3&lt;$D30,100,IF(W$3&gt;$C30,0,100-(W$3-$D30)*$E30*100)),"")</f>
        <v>62.5</v>
      </c>
      <c r="X30" s="150" t="n">
        <f aca="false">IF($C30&gt;0,IF(X$3&lt;$D30,100,IF(X$3&gt;$C30,0,100-(X$3-$D30)*$E30*100)),"")</f>
        <v>60</v>
      </c>
      <c r="Y30" s="150" t="n">
        <f aca="false">IF($C30&gt;0,IF(Y$3&lt;$D30,100,IF(Y$3&gt;$C30,0,100-(Y$3-$D30)*$E30*100)),"")</f>
        <v>57.5</v>
      </c>
      <c r="Z30" s="150" t="n">
        <f aca="false">IF($C30&gt;0,IF(Z$3&lt;$D30,100,IF(Z$3&gt;$C30,0,100-(Z$3-$D30)*$E30*100)),"")</f>
        <v>55</v>
      </c>
      <c r="AA30" s="150" t="n">
        <f aca="false">IF($C30&gt;0,IF(AA$3&lt;$D30,100,IF(AA$3&gt;$C30,0,100-(AA$3-$D30)*$E30*100)),"")</f>
        <v>52.5</v>
      </c>
      <c r="AB30" s="150" t="n">
        <f aca="false">IF($C30&gt;0,IF(AB$3&lt;$D30,100,IF(AB$3&gt;$C30,0,100-(AB$3-$D30)*$E30*100)),"")</f>
        <v>50</v>
      </c>
      <c r="AC30" s="150" t="n">
        <f aca="false">IF($C30&gt;0,IF(AC$3&lt;$D30,100,IF(AC$3&gt;$C30,0,100-(AC$3-$D30)*$E30*100)),"")</f>
        <v>47.5</v>
      </c>
      <c r="AD30" s="150" t="n">
        <f aca="false">IF($C30&gt;0,IF(AD$3&lt;$D30,100,IF(AD$3&gt;$C30,0,100-(AD$3-$D30)*$E30*100)),"")</f>
        <v>45</v>
      </c>
      <c r="AE30" s="150" t="n">
        <f aca="false">IF($C30&gt;0,IF(AE$3&lt;$D30,100,IF(AE$3&gt;$C30,0,100-(AE$3-$D30)*$E30*100)),"")</f>
        <v>42.5</v>
      </c>
      <c r="AF30" s="150" t="n">
        <f aca="false">IF($C30&gt;0,IF(AF$3&lt;$D30,100,IF(AF$3&gt;$C30,0,100-(AF$3-$D30)*$E30*100)),"")</f>
        <v>40</v>
      </c>
      <c r="AG30" s="150" t="n">
        <f aca="false">IF($C30&gt;0,IF(AG$3&lt;$D30,100,IF(AG$3&gt;$C30,0,100-(AG$3-$D30)*$E30*100)),"")</f>
        <v>37.5</v>
      </c>
      <c r="AH30" s="150" t="n">
        <f aca="false">IF($C30&gt;0,IF(AH$3&lt;$D30,100,IF(AH$3&gt;$C30,0,100-(AH$3-$D30)*$E30*100)),"")</f>
        <v>35</v>
      </c>
      <c r="AI30" s="150" t="n">
        <f aca="false">IF($C30&gt;0,IF(AI$3&lt;$D30,100,IF(AI$3&gt;$C30,0,100-(AI$3-$D30)*$E30*100)),"")</f>
        <v>32.5</v>
      </c>
      <c r="AJ30" s="150" t="n">
        <f aca="false">IF($C30&gt;0,IF(AJ$3&lt;$D30,100,IF(AJ$3&gt;$C30,0,100-(AJ$3-$D30)*$E30*100)),"")</f>
        <v>30</v>
      </c>
      <c r="AK30" s="150" t="n">
        <f aca="false">IF($C30&gt;0,IF(AK$3&lt;$D30,100,IF(AK$3&gt;$C30,0,100-(AK$3-$D30)*$E30*100)),"")</f>
        <v>27.5</v>
      </c>
      <c r="AL30" s="150" t="n">
        <f aca="false">IF($C30&gt;0,IF(AL$3&lt;$D30,100,IF(AL$3&gt;$C30,0,100-(AL$3-$D30)*$E30*100)),"")</f>
        <v>25</v>
      </c>
      <c r="AM30" s="150" t="n">
        <f aca="false">IF($C30&gt;0,IF(AM$3&lt;$D30,100,IF(AM$3&gt;$C30,0,100-(AM$3-$D30)*$E30*100)),"")</f>
        <v>22.5</v>
      </c>
      <c r="AN30" s="150" t="n">
        <f aca="false">IF($C30&gt;0,IF(AN$3&lt;$D30,100,IF(AN$3&gt;$C30,0,100-(AN$3-$D30)*$E30*100)),"")</f>
        <v>0</v>
      </c>
    </row>
    <row r="31" customFormat="false" ht="33.3" hidden="false" customHeight="false" outlineLevel="0" collapsed="false">
      <c r="A31" s="133"/>
      <c r="B31" s="129" t="s">
        <v>244</v>
      </c>
      <c r="C31" s="130" t="n">
        <v>20</v>
      </c>
      <c r="E31" s="131" t="n">
        <f aca="false">IF(C31&gt;0,1/(C31-D31),"")</f>
        <v>0.05</v>
      </c>
      <c r="F31" s="149"/>
      <c r="G31" s="132" t="str">
        <f aca="false">IF(F31=0,"",IF(F31&gt;C31,1,(F31-D31)*E31))</f>
        <v/>
      </c>
      <c r="H31" s="132" t="str">
        <f aca="false">IF(F31&gt;0,1-G31,"")</f>
        <v/>
      </c>
      <c r="I31" s="150" t="n">
        <f aca="false">IF($C31&gt;0,IF(I$3&lt;$D31,100,IF(I$3&gt;$C31,0,100-(I$3-$D31)*$E31*100)),"")</f>
        <v>95</v>
      </c>
      <c r="J31" s="150" t="n">
        <f aca="false">IF($C31&gt;0,IF(J$3&lt;$D31,100,IF(J$3&gt;$C31,0,100-(J$3-$D31)*$E31*100)),"")</f>
        <v>90</v>
      </c>
      <c r="K31" s="150" t="n">
        <f aca="false">IF($C31&gt;0,IF(K$3&lt;$D31,100,IF(K$3&gt;$C31,0,100-(K$3-$D31)*$E31*100)),"")</f>
        <v>85</v>
      </c>
      <c r="L31" s="150" t="n">
        <f aca="false">IF($C31&gt;0,IF(L$3&lt;$D31,100,IF(L$3&gt;$C31,0,100-(L$3-$D31)*$E31*100)),"")</f>
        <v>80</v>
      </c>
      <c r="M31" s="150" t="n">
        <f aca="false">IF($C31&gt;0,IF(M$3&lt;$D31,100,IF(M$3&gt;$C31,0,100-(M$3-$D31)*$E31*100)),"")</f>
        <v>75</v>
      </c>
      <c r="N31" s="150" t="n">
        <f aca="false">IF($C31&gt;0,IF(N$3&lt;$D31,100,IF(N$3&gt;$C31,0,100-(N$3-$D31)*$E31*100)),"")</f>
        <v>70</v>
      </c>
      <c r="O31" s="150" t="n">
        <f aca="false">IF($C31&gt;0,IF(O$3&lt;$D31,100,IF(O$3&gt;$C31,0,100-(O$3-$D31)*$E31*100)),"")</f>
        <v>65</v>
      </c>
      <c r="P31" s="150" t="n">
        <f aca="false">IF($C31&gt;0,IF(P$3&lt;$D31,100,IF(P$3&gt;$C31,0,100-(P$3-$D31)*$E31*100)),"")</f>
        <v>60</v>
      </c>
      <c r="Q31" s="150" t="n">
        <f aca="false">IF($C31&gt;0,IF(Q$3&lt;$D31,100,IF(Q$3&gt;$C31,0,100-(Q$3-$D31)*$E31*100)),"")</f>
        <v>55</v>
      </c>
      <c r="R31" s="150" t="n">
        <f aca="false">IF($C31&gt;0,IF(R$3&lt;$D31,100,IF(R$3&gt;$C31,0,100-(R$3-$D31)*$E31*100)),"")</f>
        <v>50</v>
      </c>
      <c r="S31" s="150" t="n">
        <f aca="false">IF($C31&gt;0,IF(S$3&lt;$D31,100,IF(S$3&gt;$C31,0,100-(S$3-$D31)*$E31*100)),"")</f>
        <v>45</v>
      </c>
      <c r="T31" s="150" t="n">
        <f aca="false">IF($C31&gt;0,IF(T$3&lt;$D31,100,IF(T$3&gt;$C31,0,100-(T$3-$D31)*$E31*100)),"")</f>
        <v>40</v>
      </c>
      <c r="U31" s="150" t="n">
        <f aca="false">IF($C31&gt;0,IF(U$3&lt;$D31,100,IF(U$3&gt;$C31,0,100-(U$3-$D31)*$E31*100)),"")</f>
        <v>35</v>
      </c>
      <c r="V31" s="150" t="n">
        <f aca="false">IF($C31&gt;0,IF(V$3&lt;$D31,100,IF(V$3&gt;$C31,0,100-(V$3-$D31)*$E31*100)),"")</f>
        <v>30</v>
      </c>
      <c r="W31" s="150" t="n">
        <f aca="false">IF($C31&gt;0,IF(W$3&lt;$D31,100,IF(W$3&gt;$C31,0,100-(W$3-$D31)*$E31*100)),"")</f>
        <v>25</v>
      </c>
      <c r="X31" s="150" t="n">
        <f aca="false">IF($C31&gt;0,IF(X$3&lt;$D31,100,IF(X$3&gt;$C31,0,100-(X$3-$D31)*$E31*100)),"")</f>
        <v>20</v>
      </c>
      <c r="Y31" s="150" t="n">
        <f aca="false">IF($C31&gt;0,IF(Y$3&lt;$D31,100,IF(Y$3&gt;$C31,0,100-(Y$3-$D31)*$E31*100)),"")</f>
        <v>15</v>
      </c>
      <c r="Z31" s="150" t="n">
        <f aca="false">IF($C31&gt;0,IF(Z$3&lt;$D31,100,IF(Z$3&gt;$C31,0,100-(Z$3-$D31)*$E31*100)),"")</f>
        <v>10</v>
      </c>
      <c r="AA31" s="150" t="n">
        <f aca="false">IF($C31&gt;0,IF(AA$3&lt;$D31,100,IF(AA$3&gt;$C31,0,100-(AA$3-$D31)*$E31*100)),"")</f>
        <v>5</v>
      </c>
      <c r="AB31" s="150" t="n">
        <f aca="false">IF($C31&gt;0,IF(AB$3&lt;$D31,100,IF(AB$3&gt;$C31,0,100-(AB$3-$D31)*$E31*100)),"")</f>
        <v>0</v>
      </c>
      <c r="AC31" s="150" t="n">
        <f aca="false">IF($C31&gt;0,IF(AC$3&lt;$D31,100,IF(AC$3&gt;$C31,0,100-(AC$3-$D31)*$E31*100)),"")</f>
        <v>0</v>
      </c>
      <c r="AD31" s="150" t="n">
        <f aca="false">IF($C31&gt;0,IF(AD$3&lt;$D31,100,IF(AD$3&gt;$C31,0,100-(AD$3-$D31)*$E31*100)),"")</f>
        <v>0</v>
      </c>
      <c r="AE31" s="150" t="n">
        <f aca="false">IF($C31&gt;0,IF(AE$3&lt;$D31,100,IF(AE$3&gt;$C31,0,100-(AE$3-$D31)*$E31*100)),"")</f>
        <v>0</v>
      </c>
      <c r="AF31" s="150" t="n">
        <f aca="false">IF($C31&gt;0,IF(AF$3&lt;$D31,100,IF(AF$3&gt;$C31,0,100-(AF$3-$D31)*$E31*100)),"")</f>
        <v>0</v>
      </c>
      <c r="AG31" s="150" t="n">
        <f aca="false">IF($C31&gt;0,IF(AG$3&lt;$D31,100,IF(AG$3&gt;$C31,0,100-(AG$3-$D31)*$E31*100)),"")</f>
        <v>0</v>
      </c>
      <c r="AH31" s="150" t="n">
        <f aca="false">IF($C31&gt;0,IF(AH$3&lt;$D31,100,IF(AH$3&gt;$C31,0,100-(AH$3-$D31)*$E31*100)),"")</f>
        <v>0</v>
      </c>
      <c r="AI31" s="150" t="n">
        <f aca="false">IF($C31&gt;0,IF(AI$3&lt;$D31,100,IF(AI$3&gt;$C31,0,100-(AI$3-$D31)*$E31*100)),"")</f>
        <v>0</v>
      </c>
      <c r="AJ31" s="150" t="n">
        <f aca="false">IF($C31&gt;0,IF(AJ$3&lt;$D31,100,IF(AJ$3&gt;$C31,0,100-(AJ$3-$D31)*$E31*100)),"")</f>
        <v>0</v>
      </c>
      <c r="AK31" s="150" t="n">
        <f aca="false">IF($C31&gt;0,IF(AK$3&lt;$D31,100,IF(AK$3&gt;$C31,0,100-(AK$3-$D31)*$E31*100)),"")</f>
        <v>0</v>
      </c>
      <c r="AL31" s="150" t="n">
        <f aca="false">IF($C31&gt;0,IF(AL$3&lt;$D31,100,IF(AL$3&gt;$C31,0,100-(AL$3-$D31)*$E31*100)),"")</f>
        <v>0</v>
      </c>
      <c r="AM31" s="150" t="n">
        <f aca="false">IF($C31&gt;0,IF(AM$3&lt;$D31,100,IF(AM$3&gt;$C31,0,100-(AM$3-$D31)*$E31*100)),"")</f>
        <v>0</v>
      </c>
      <c r="AN31" s="150" t="n">
        <f aca="false">IF($C31&gt;0,IF(AN$3&lt;$D31,100,IF(AN$3&gt;$C31,0,100-(AN$3-$D31)*$E31*100)),"")</f>
        <v>0</v>
      </c>
    </row>
    <row r="32" customFormat="false" ht="12.8" hidden="false" customHeight="false" outlineLevel="0" collapsed="false">
      <c r="A32" s="133"/>
      <c r="B32" s="129" t="s">
        <v>245</v>
      </c>
      <c r="C32" s="130" t="n">
        <v>15</v>
      </c>
      <c r="E32" s="131" t="n">
        <f aca="false">IF(C32&gt;0,1/(C32-D32),"")</f>
        <v>0.0666666666666667</v>
      </c>
      <c r="F32" s="149"/>
      <c r="G32" s="132" t="str">
        <f aca="false">IF(F32=0,"",IF(F32&gt;C32,1,(F32-D32)*E32))</f>
        <v/>
      </c>
      <c r="H32" s="132" t="str">
        <f aca="false">IF(F32&gt;0,1-G32,"")</f>
        <v/>
      </c>
      <c r="I32" s="150" t="n">
        <f aca="false">IF($C32&gt;0,IF(I$3&lt;$D32,100,IF(I$3&gt;$C32,0,100-(I$3-$D32)*$E32*100)),"")</f>
        <v>93.3333333333333</v>
      </c>
      <c r="J32" s="150" t="n">
        <f aca="false">IF($C32&gt;0,IF(J$3&lt;$D32,100,IF(J$3&gt;$C32,0,100-(J$3-$D32)*$E32*100)),"")</f>
        <v>86.6666666666667</v>
      </c>
      <c r="K32" s="150" t="n">
        <f aca="false">IF($C32&gt;0,IF(K$3&lt;$D32,100,IF(K$3&gt;$C32,0,100-(K$3-$D32)*$E32*100)),"")</f>
        <v>80</v>
      </c>
      <c r="L32" s="150" t="n">
        <f aca="false">IF($C32&gt;0,IF(L$3&lt;$D32,100,IF(L$3&gt;$C32,0,100-(L$3-$D32)*$E32*100)),"")</f>
        <v>73.3333333333333</v>
      </c>
      <c r="M32" s="150" t="n">
        <f aca="false">IF($C32&gt;0,IF(M$3&lt;$D32,100,IF(M$3&gt;$C32,0,100-(M$3-$D32)*$E32*100)),"")</f>
        <v>66.6666666666667</v>
      </c>
      <c r="N32" s="150" t="n">
        <f aca="false">IF($C32&gt;0,IF(N$3&lt;$D32,100,IF(N$3&gt;$C32,0,100-(N$3-$D32)*$E32*100)),"")</f>
        <v>60</v>
      </c>
      <c r="O32" s="150" t="n">
        <f aca="false">IF($C32&gt;0,IF(O$3&lt;$D32,100,IF(O$3&gt;$C32,0,100-(O$3-$D32)*$E32*100)),"")</f>
        <v>53.3333333333333</v>
      </c>
      <c r="P32" s="150" t="n">
        <f aca="false">IF($C32&gt;0,IF(P$3&lt;$D32,100,IF(P$3&gt;$C32,0,100-(P$3-$D32)*$E32*100)),"")</f>
        <v>46.6666666666667</v>
      </c>
      <c r="Q32" s="150" t="n">
        <f aca="false">IF($C32&gt;0,IF(Q$3&lt;$D32,100,IF(Q$3&gt;$C32,0,100-(Q$3-$D32)*$E32*100)),"")</f>
        <v>40</v>
      </c>
      <c r="R32" s="150" t="n">
        <f aca="false">IF($C32&gt;0,IF(R$3&lt;$D32,100,IF(R$3&gt;$C32,0,100-(R$3-$D32)*$E32*100)),"")</f>
        <v>33.3333333333333</v>
      </c>
      <c r="S32" s="150" t="n">
        <f aca="false">IF($C32&gt;0,IF(S$3&lt;$D32,100,IF(S$3&gt;$C32,0,100-(S$3-$D32)*$E32*100)),"")</f>
        <v>26.6666666666667</v>
      </c>
      <c r="T32" s="150" t="n">
        <f aca="false">IF($C32&gt;0,IF(T$3&lt;$D32,100,IF(T$3&gt;$C32,0,100-(T$3-$D32)*$E32*100)),"")</f>
        <v>20</v>
      </c>
      <c r="U32" s="150" t="n">
        <f aca="false">IF($C32&gt;0,IF(U$3&lt;$D32,100,IF(U$3&gt;$C32,0,100-(U$3-$D32)*$E32*100)),"")</f>
        <v>13.3333333333333</v>
      </c>
      <c r="V32" s="150" t="n">
        <f aca="false">IF($C32&gt;0,IF(V$3&lt;$D32,100,IF(V$3&gt;$C32,0,100-(V$3-$D32)*$E32*100)),"")</f>
        <v>6.66666666666667</v>
      </c>
      <c r="W32" s="150" t="n">
        <f aca="false">IF($C32&gt;0,IF(W$3&lt;$D32,100,IF(W$3&gt;$C32,0,100-(W$3-$D32)*$E32*100)),"")</f>
        <v>0</v>
      </c>
      <c r="X32" s="150" t="n">
        <f aca="false">IF($C32&gt;0,IF(X$3&lt;$D32,100,IF(X$3&gt;$C32,0,100-(X$3-$D32)*$E32*100)),"")</f>
        <v>0</v>
      </c>
      <c r="Y32" s="150" t="n">
        <f aca="false">IF($C32&gt;0,IF(Y$3&lt;$D32,100,IF(Y$3&gt;$C32,0,100-(Y$3-$D32)*$E32*100)),"")</f>
        <v>0</v>
      </c>
      <c r="Z32" s="150" t="n">
        <f aca="false">IF($C32&gt;0,IF(Z$3&lt;$D32,100,IF(Z$3&gt;$C32,0,100-(Z$3-$D32)*$E32*100)),"")</f>
        <v>0</v>
      </c>
      <c r="AA32" s="150" t="n">
        <f aca="false">IF($C32&gt;0,IF(AA$3&lt;$D32,100,IF(AA$3&gt;$C32,0,100-(AA$3-$D32)*$E32*100)),"")</f>
        <v>0</v>
      </c>
      <c r="AB32" s="150" t="n">
        <f aca="false">IF($C32&gt;0,IF(AB$3&lt;$D32,100,IF(AB$3&gt;$C32,0,100-(AB$3-$D32)*$E32*100)),"")</f>
        <v>0</v>
      </c>
      <c r="AC32" s="150" t="n">
        <f aca="false">IF($C32&gt;0,IF(AC$3&lt;$D32,100,IF(AC$3&gt;$C32,0,100-(AC$3-$D32)*$E32*100)),"")</f>
        <v>0</v>
      </c>
      <c r="AD32" s="150" t="n">
        <f aca="false">IF($C32&gt;0,IF(AD$3&lt;$D32,100,IF(AD$3&gt;$C32,0,100-(AD$3-$D32)*$E32*100)),"")</f>
        <v>0</v>
      </c>
      <c r="AE32" s="150" t="n">
        <f aca="false">IF($C32&gt;0,IF(AE$3&lt;$D32,100,IF(AE$3&gt;$C32,0,100-(AE$3-$D32)*$E32*100)),"")</f>
        <v>0</v>
      </c>
      <c r="AF32" s="150" t="n">
        <f aca="false">IF($C32&gt;0,IF(AF$3&lt;$D32,100,IF(AF$3&gt;$C32,0,100-(AF$3-$D32)*$E32*100)),"")</f>
        <v>0</v>
      </c>
      <c r="AG32" s="150" t="n">
        <f aca="false">IF($C32&gt;0,IF(AG$3&lt;$D32,100,IF(AG$3&gt;$C32,0,100-(AG$3-$D32)*$E32*100)),"")</f>
        <v>0</v>
      </c>
      <c r="AH32" s="150" t="n">
        <f aca="false">IF($C32&gt;0,IF(AH$3&lt;$D32,100,IF(AH$3&gt;$C32,0,100-(AH$3-$D32)*$E32*100)),"")</f>
        <v>0</v>
      </c>
      <c r="AI32" s="150" t="n">
        <f aca="false">IF($C32&gt;0,IF(AI$3&lt;$D32,100,IF(AI$3&gt;$C32,0,100-(AI$3-$D32)*$E32*100)),"")</f>
        <v>0</v>
      </c>
      <c r="AJ32" s="150" t="n">
        <f aca="false">IF($C32&gt;0,IF(AJ$3&lt;$D32,100,IF(AJ$3&gt;$C32,0,100-(AJ$3-$D32)*$E32*100)),"")</f>
        <v>0</v>
      </c>
      <c r="AK32" s="150" t="n">
        <f aca="false">IF($C32&gt;0,IF(AK$3&lt;$D32,100,IF(AK$3&gt;$C32,0,100-(AK$3-$D32)*$E32*100)),"")</f>
        <v>0</v>
      </c>
      <c r="AL32" s="150" t="n">
        <f aca="false">IF($C32&gt;0,IF(AL$3&lt;$D32,100,IF(AL$3&gt;$C32,0,100-(AL$3-$D32)*$E32*100)),"")</f>
        <v>0</v>
      </c>
      <c r="AM32" s="150" t="n">
        <f aca="false">IF($C32&gt;0,IF(AM$3&lt;$D32,100,IF(AM$3&gt;$C32,0,100-(AM$3-$D32)*$E32*100)),"")</f>
        <v>0</v>
      </c>
      <c r="AN32" s="150" t="n">
        <f aca="false">IF($C32&gt;0,IF(AN$3&lt;$D32,100,IF(AN$3&gt;$C32,0,100-(AN$3-$D32)*$E32*100)),"")</f>
        <v>0</v>
      </c>
    </row>
    <row r="33" customFormat="false" ht="22.2" hidden="false" customHeight="false" outlineLevel="0" collapsed="false">
      <c r="A33" s="133"/>
      <c r="B33" s="129" t="s">
        <v>246</v>
      </c>
      <c r="C33" s="130" t="n">
        <v>20</v>
      </c>
      <c r="E33" s="131" t="n">
        <f aca="false">IF(C33&gt;0,1/(C33-D33),"")</f>
        <v>0.05</v>
      </c>
      <c r="F33" s="149"/>
      <c r="G33" s="132" t="str">
        <f aca="false">IF(F33=0,"",IF(F33&gt;C33,1,(F33-D33)*E33))</f>
        <v/>
      </c>
      <c r="H33" s="132" t="str">
        <f aca="false">IF(F33&gt;0,1-G33,"")</f>
        <v/>
      </c>
      <c r="I33" s="150" t="n">
        <f aca="false">IF($C33&gt;0,IF(I$3&lt;$D33,100,IF(I$3&gt;$C33,0,100-(I$3-$D33)*$E33*100)),"")</f>
        <v>95</v>
      </c>
      <c r="J33" s="150" t="n">
        <f aca="false">IF($C33&gt;0,IF(J$3&lt;$D33,100,IF(J$3&gt;$C33,0,100-(J$3-$D33)*$E33*100)),"")</f>
        <v>90</v>
      </c>
      <c r="K33" s="150" t="n">
        <f aca="false">IF($C33&gt;0,IF(K$3&lt;$D33,100,IF(K$3&gt;$C33,0,100-(K$3-$D33)*$E33*100)),"")</f>
        <v>85</v>
      </c>
      <c r="L33" s="150" t="n">
        <f aca="false">IF($C33&gt;0,IF(L$3&lt;$D33,100,IF(L$3&gt;$C33,0,100-(L$3-$D33)*$E33*100)),"")</f>
        <v>80</v>
      </c>
      <c r="M33" s="150" t="n">
        <f aca="false">IF($C33&gt;0,IF(M$3&lt;$D33,100,IF(M$3&gt;$C33,0,100-(M$3-$D33)*$E33*100)),"")</f>
        <v>75</v>
      </c>
      <c r="N33" s="150" t="n">
        <f aca="false">IF($C33&gt;0,IF(N$3&lt;$D33,100,IF(N$3&gt;$C33,0,100-(N$3-$D33)*$E33*100)),"")</f>
        <v>70</v>
      </c>
      <c r="O33" s="150" t="n">
        <f aca="false">IF($C33&gt;0,IF(O$3&lt;$D33,100,IF(O$3&gt;$C33,0,100-(O$3-$D33)*$E33*100)),"")</f>
        <v>65</v>
      </c>
      <c r="P33" s="150" t="n">
        <f aca="false">IF($C33&gt;0,IF(P$3&lt;$D33,100,IF(P$3&gt;$C33,0,100-(P$3-$D33)*$E33*100)),"")</f>
        <v>60</v>
      </c>
      <c r="Q33" s="150" t="n">
        <f aca="false">IF($C33&gt;0,IF(Q$3&lt;$D33,100,IF(Q$3&gt;$C33,0,100-(Q$3-$D33)*$E33*100)),"")</f>
        <v>55</v>
      </c>
      <c r="R33" s="150" t="n">
        <f aca="false">IF($C33&gt;0,IF(R$3&lt;$D33,100,IF(R$3&gt;$C33,0,100-(R$3-$D33)*$E33*100)),"")</f>
        <v>50</v>
      </c>
      <c r="S33" s="150" t="n">
        <f aca="false">IF($C33&gt;0,IF(S$3&lt;$D33,100,IF(S$3&gt;$C33,0,100-(S$3-$D33)*$E33*100)),"")</f>
        <v>45</v>
      </c>
      <c r="T33" s="150" t="n">
        <f aca="false">IF($C33&gt;0,IF(T$3&lt;$D33,100,IF(T$3&gt;$C33,0,100-(T$3-$D33)*$E33*100)),"")</f>
        <v>40</v>
      </c>
      <c r="U33" s="150" t="n">
        <f aca="false">IF($C33&gt;0,IF(U$3&lt;$D33,100,IF(U$3&gt;$C33,0,100-(U$3-$D33)*$E33*100)),"")</f>
        <v>35</v>
      </c>
      <c r="V33" s="150" t="n">
        <f aca="false">IF($C33&gt;0,IF(V$3&lt;$D33,100,IF(V$3&gt;$C33,0,100-(V$3-$D33)*$E33*100)),"")</f>
        <v>30</v>
      </c>
      <c r="W33" s="150" t="n">
        <f aca="false">IF($C33&gt;0,IF(W$3&lt;$D33,100,IF(W$3&gt;$C33,0,100-(W$3-$D33)*$E33*100)),"")</f>
        <v>25</v>
      </c>
      <c r="X33" s="150" t="n">
        <f aca="false">IF($C33&gt;0,IF(X$3&lt;$D33,100,IF(X$3&gt;$C33,0,100-(X$3-$D33)*$E33*100)),"")</f>
        <v>20</v>
      </c>
      <c r="Y33" s="150" t="n">
        <f aca="false">IF($C33&gt;0,IF(Y$3&lt;$D33,100,IF(Y$3&gt;$C33,0,100-(Y$3-$D33)*$E33*100)),"")</f>
        <v>15</v>
      </c>
      <c r="Z33" s="150" t="n">
        <f aca="false">IF($C33&gt;0,IF(Z$3&lt;$D33,100,IF(Z$3&gt;$C33,0,100-(Z$3-$D33)*$E33*100)),"")</f>
        <v>10</v>
      </c>
      <c r="AA33" s="150" t="n">
        <f aca="false">IF($C33&gt;0,IF(AA$3&lt;$D33,100,IF(AA$3&gt;$C33,0,100-(AA$3-$D33)*$E33*100)),"")</f>
        <v>5</v>
      </c>
      <c r="AB33" s="150" t="n">
        <f aca="false">IF($C33&gt;0,IF(AB$3&lt;$D33,100,IF(AB$3&gt;$C33,0,100-(AB$3-$D33)*$E33*100)),"")</f>
        <v>0</v>
      </c>
      <c r="AC33" s="150" t="n">
        <f aca="false">IF($C33&gt;0,IF(AC$3&lt;$D33,100,IF(AC$3&gt;$C33,0,100-(AC$3-$D33)*$E33*100)),"")</f>
        <v>0</v>
      </c>
      <c r="AD33" s="150" t="n">
        <f aca="false">IF($C33&gt;0,IF(AD$3&lt;$D33,100,IF(AD$3&gt;$C33,0,100-(AD$3-$D33)*$E33*100)),"")</f>
        <v>0</v>
      </c>
      <c r="AE33" s="150" t="n">
        <f aca="false">IF($C33&gt;0,IF(AE$3&lt;$D33,100,IF(AE$3&gt;$C33,0,100-(AE$3-$D33)*$E33*100)),"")</f>
        <v>0</v>
      </c>
      <c r="AF33" s="150" t="n">
        <f aca="false">IF($C33&gt;0,IF(AF$3&lt;$D33,100,IF(AF$3&gt;$C33,0,100-(AF$3-$D33)*$E33*100)),"")</f>
        <v>0</v>
      </c>
      <c r="AG33" s="150" t="n">
        <f aca="false">IF($C33&gt;0,IF(AG$3&lt;$D33,100,IF(AG$3&gt;$C33,0,100-(AG$3-$D33)*$E33*100)),"")</f>
        <v>0</v>
      </c>
      <c r="AH33" s="150" t="n">
        <f aca="false">IF($C33&gt;0,IF(AH$3&lt;$D33,100,IF(AH$3&gt;$C33,0,100-(AH$3-$D33)*$E33*100)),"")</f>
        <v>0</v>
      </c>
      <c r="AI33" s="150" t="n">
        <f aca="false">IF($C33&gt;0,IF(AI$3&lt;$D33,100,IF(AI$3&gt;$C33,0,100-(AI$3-$D33)*$E33*100)),"")</f>
        <v>0</v>
      </c>
      <c r="AJ33" s="150" t="n">
        <f aca="false">IF($C33&gt;0,IF(AJ$3&lt;$D33,100,IF(AJ$3&gt;$C33,0,100-(AJ$3-$D33)*$E33*100)),"")</f>
        <v>0</v>
      </c>
      <c r="AK33" s="150" t="n">
        <f aca="false">IF($C33&gt;0,IF(AK$3&lt;$D33,100,IF(AK$3&gt;$C33,0,100-(AK$3-$D33)*$E33*100)),"")</f>
        <v>0</v>
      </c>
      <c r="AL33" s="150" t="n">
        <f aca="false">IF($C33&gt;0,IF(AL$3&lt;$D33,100,IF(AL$3&gt;$C33,0,100-(AL$3-$D33)*$E33*100)),"")</f>
        <v>0</v>
      </c>
      <c r="AM33" s="150" t="n">
        <f aca="false">IF($C33&gt;0,IF(AM$3&lt;$D33,100,IF(AM$3&gt;$C33,0,100-(AM$3-$D33)*$E33*100)),"")</f>
        <v>0</v>
      </c>
      <c r="AN33" s="150" t="n">
        <f aca="false">IF($C33&gt;0,IF(AN$3&lt;$D33,100,IF(AN$3&gt;$C33,0,100-(AN$3-$D33)*$E33*100)),"")</f>
        <v>0</v>
      </c>
    </row>
    <row r="34" customFormat="false" ht="12.8" hidden="false" customHeight="false" outlineLevel="0" collapsed="false">
      <c r="A34" s="133"/>
      <c r="B34" s="129" t="s">
        <v>247</v>
      </c>
      <c r="C34" s="130" t="n">
        <v>100</v>
      </c>
      <c r="E34" s="131" t="n">
        <f aca="false">IF(C34&gt;0,1/(C34-D34),"")</f>
        <v>0.01</v>
      </c>
      <c r="F34" s="149"/>
      <c r="G34" s="132" t="str">
        <f aca="false">IF(F34=0,"",IF(F34&gt;C34,1,(F34-D34)*E34))</f>
        <v/>
      </c>
      <c r="H34" s="132" t="str">
        <f aca="false">IF(F34&gt;0,1-G34,"")</f>
        <v/>
      </c>
      <c r="I34" s="150" t="n">
        <f aca="false">IF($C34&gt;0,IF(I$3&lt;$D34,100,IF(I$3&gt;$C34,0,100-(I$3-$D34)*$E34*100)),"")</f>
        <v>99</v>
      </c>
      <c r="J34" s="150" t="n">
        <f aca="false">IF($C34&gt;0,IF(J$3&lt;$D34,100,IF(J$3&gt;$C34,0,100-(J$3-$D34)*$E34*100)),"")</f>
        <v>98</v>
      </c>
      <c r="K34" s="150" t="n">
        <f aca="false">IF($C34&gt;0,IF(K$3&lt;$D34,100,IF(K$3&gt;$C34,0,100-(K$3-$D34)*$E34*100)),"")</f>
        <v>97</v>
      </c>
      <c r="L34" s="150" t="n">
        <f aca="false">IF($C34&gt;0,IF(L$3&lt;$D34,100,IF(L$3&gt;$C34,0,100-(L$3-$D34)*$E34*100)),"")</f>
        <v>96</v>
      </c>
      <c r="M34" s="150" t="n">
        <f aca="false">IF($C34&gt;0,IF(M$3&lt;$D34,100,IF(M$3&gt;$C34,0,100-(M$3-$D34)*$E34*100)),"")</f>
        <v>95</v>
      </c>
      <c r="N34" s="150" t="n">
        <f aca="false">IF($C34&gt;0,IF(N$3&lt;$D34,100,IF(N$3&gt;$C34,0,100-(N$3-$D34)*$E34*100)),"")</f>
        <v>94</v>
      </c>
      <c r="O34" s="150" t="n">
        <f aca="false">IF($C34&gt;0,IF(O$3&lt;$D34,100,IF(O$3&gt;$C34,0,100-(O$3-$D34)*$E34*100)),"")</f>
        <v>93</v>
      </c>
      <c r="P34" s="150" t="n">
        <f aca="false">IF($C34&gt;0,IF(P$3&lt;$D34,100,IF(P$3&gt;$C34,0,100-(P$3-$D34)*$E34*100)),"")</f>
        <v>92</v>
      </c>
      <c r="Q34" s="150" t="n">
        <f aca="false">IF($C34&gt;0,IF(Q$3&lt;$D34,100,IF(Q$3&gt;$C34,0,100-(Q$3-$D34)*$E34*100)),"")</f>
        <v>91</v>
      </c>
      <c r="R34" s="150" t="n">
        <f aca="false">IF($C34&gt;0,IF(R$3&lt;$D34,100,IF(R$3&gt;$C34,0,100-(R$3-$D34)*$E34*100)),"")</f>
        <v>90</v>
      </c>
      <c r="S34" s="150" t="n">
        <f aca="false">IF($C34&gt;0,IF(S$3&lt;$D34,100,IF(S$3&gt;$C34,0,100-(S$3-$D34)*$E34*100)),"")</f>
        <v>89</v>
      </c>
      <c r="T34" s="150" t="n">
        <f aca="false">IF($C34&gt;0,IF(T$3&lt;$D34,100,IF(T$3&gt;$C34,0,100-(T$3-$D34)*$E34*100)),"")</f>
        <v>88</v>
      </c>
      <c r="U34" s="150" t="n">
        <f aca="false">IF($C34&gt;0,IF(U$3&lt;$D34,100,IF(U$3&gt;$C34,0,100-(U$3-$D34)*$E34*100)),"")</f>
        <v>87</v>
      </c>
      <c r="V34" s="150" t="n">
        <f aca="false">IF($C34&gt;0,IF(V$3&lt;$D34,100,IF(V$3&gt;$C34,0,100-(V$3-$D34)*$E34*100)),"")</f>
        <v>86</v>
      </c>
      <c r="W34" s="150" t="n">
        <f aca="false">IF($C34&gt;0,IF(W$3&lt;$D34,100,IF(W$3&gt;$C34,0,100-(W$3-$D34)*$E34*100)),"")</f>
        <v>85</v>
      </c>
      <c r="X34" s="150" t="n">
        <f aca="false">IF($C34&gt;0,IF(X$3&lt;$D34,100,IF(X$3&gt;$C34,0,100-(X$3-$D34)*$E34*100)),"")</f>
        <v>84</v>
      </c>
      <c r="Y34" s="150" t="n">
        <f aca="false">IF($C34&gt;0,IF(Y$3&lt;$D34,100,IF(Y$3&gt;$C34,0,100-(Y$3-$D34)*$E34*100)),"")</f>
        <v>83</v>
      </c>
      <c r="Z34" s="150" t="n">
        <f aca="false">IF($C34&gt;0,IF(Z$3&lt;$D34,100,IF(Z$3&gt;$C34,0,100-(Z$3-$D34)*$E34*100)),"")</f>
        <v>82</v>
      </c>
      <c r="AA34" s="150" t="n">
        <f aca="false">IF($C34&gt;0,IF(AA$3&lt;$D34,100,IF(AA$3&gt;$C34,0,100-(AA$3-$D34)*$E34*100)),"")</f>
        <v>81</v>
      </c>
      <c r="AB34" s="150" t="n">
        <f aca="false">IF($C34&gt;0,IF(AB$3&lt;$D34,100,IF(AB$3&gt;$C34,0,100-(AB$3-$D34)*$E34*100)),"")</f>
        <v>80</v>
      </c>
      <c r="AC34" s="150" t="n">
        <f aca="false">IF($C34&gt;0,IF(AC$3&lt;$D34,100,IF(AC$3&gt;$C34,0,100-(AC$3-$D34)*$E34*100)),"")</f>
        <v>79</v>
      </c>
      <c r="AD34" s="150" t="n">
        <f aca="false">IF($C34&gt;0,IF(AD$3&lt;$D34,100,IF(AD$3&gt;$C34,0,100-(AD$3-$D34)*$E34*100)),"")</f>
        <v>78</v>
      </c>
      <c r="AE34" s="150" t="n">
        <f aca="false">IF($C34&gt;0,IF(AE$3&lt;$D34,100,IF(AE$3&gt;$C34,0,100-(AE$3-$D34)*$E34*100)),"")</f>
        <v>77</v>
      </c>
      <c r="AF34" s="150" t="n">
        <f aca="false">IF($C34&gt;0,IF(AF$3&lt;$D34,100,IF(AF$3&gt;$C34,0,100-(AF$3-$D34)*$E34*100)),"")</f>
        <v>76</v>
      </c>
      <c r="AG34" s="150" t="n">
        <f aca="false">IF($C34&gt;0,IF(AG$3&lt;$D34,100,IF(AG$3&gt;$C34,0,100-(AG$3-$D34)*$E34*100)),"")</f>
        <v>75</v>
      </c>
      <c r="AH34" s="150" t="n">
        <f aca="false">IF($C34&gt;0,IF(AH$3&lt;$D34,100,IF(AH$3&gt;$C34,0,100-(AH$3-$D34)*$E34*100)),"")</f>
        <v>74</v>
      </c>
      <c r="AI34" s="150" t="n">
        <f aca="false">IF($C34&gt;0,IF(AI$3&lt;$D34,100,IF(AI$3&gt;$C34,0,100-(AI$3-$D34)*$E34*100)),"")</f>
        <v>73</v>
      </c>
      <c r="AJ34" s="150" t="n">
        <f aca="false">IF($C34&gt;0,IF(AJ$3&lt;$D34,100,IF(AJ$3&gt;$C34,0,100-(AJ$3-$D34)*$E34*100)),"")</f>
        <v>72</v>
      </c>
      <c r="AK34" s="150" t="n">
        <f aca="false">IF($C34&gt;0,IF(AK$3&lt;$D34,100,IF(AK$3&gt;$C34,0,100-(AK$3-$D34)*$E34*100)),"")</f>
        <v>71</v>
      </c>
      <c r="AL34" s="150" t="n">
        <f aca="false">IF($C34&gt;0,IF(AL$3&lt;$D34,100,IF(AL$3&gt;$C34,0,100-(AL$3-$D34)*$E34*100)),"")</f>
        <v>70</v>
      </c>
      <c r="AM34" s="150" t="n">
        <f aca="false">IF($C34&gt;0,IF(AM$3&lt;$D34,100,IF(AM$3&gt;$C34,0,100-(AM$3-$D34)*$E34*100)),"")</f>
        <v>69</v>
      </c>
      <c r="AN34" s="150" t="n">
        <f aca="false">IF($C34&gt;0,IF(AN$3&lt;$D34,100,IF(AN$3&gt;$C34,0,100-(AN$3-$D34)*$E34*100)),"")</f>
        <v>0</v>
      </c>
    </row>
    <row r="35" customFormat="false" ht="12.8" hidden="false" customHeight="false" outlineLevel="0" collapsed="false">
      <c r="A35" s="133"/>
      <c r="B35" s="157" t="s">
        <v>248</v>
      </c>
      <c r="C35" s="158" t="n">
        <v>40</v>
      </c>
      <c r="D35" s="158"/>
      <c r="E35" s="159" t="n">
        <f aca="false">IF(C35&gt;0,1/(C35-D35),"")</f>
        <v>0.025</v>
      </c>
      <c r="F35" s="160"/>
      <c r="G35" s="161" t="str">
        <f aca="false">IF(F35=0,"",IF(F35&gt;C35,1,(F35-D35)*E35))</f>
        <v/>
      </c>
      <c r="H35" s="161" t="str">
        <f aca="false">IF(F35&gt;0,1-G35,"")</f>
        <v/>
      </c>
      <c r="I35" s="162" t="n">
        <f aca="false">IF($C35&gt;0,IF(I$3&lt;$D35,100,IF(I$3&gt;$C35,0,100-(I$3-$D35)*$E35*100)),"")</f>
        <v>97.5</v>
      </c>
      <c r="J35" s="162" t="n">
        <f aca="false">IF($C35&gt;0,IF(J$3&lt;$D35,100,IF(J$3&gt;$C35,0,100-(J$3-$D35)*$E35*100)),"")</f>
        <v>95</v>
      </c>
      <c r="K35" s="162" t="n">
        <f aca="false">IF($C35&gt;0,IF(K$3&lt;$D35,100,IF(K$3&gt;$C35,0,100-(K$3-$D35)*$E35*100)),"")</f>
        <v>92.5</v>
      </c>
      <c r="L35" s="162" t="n">
        <f aca="false">IF($C35&gt;0,IF(L$3&lt;$D35,100,IF(L$3&gt;$C35,0,100-(L$3-$D35)*$E35*100)),"")</f>
        <v>90</v>
      </c>
      <c r="M35" s="162" t="n">
        <f aca="false">IF($C35&gt;0,IF(M$3&lt;$D35,100,IF(M$3&gt;$C35,0,100-(M$3-$D35)*$E35*100)),"")</f>
        <v>87.5</v>
      </c>
      <c r="N35" s="162" t="n">
        <f aca="false">IF($C35&gt;0,IF(N$3&lt;$D35,100,IF(N$3&gt;$C35,0,100-(N$3-$D35)*$E35*100)),"")</f>
        <v>85</v>
      </c>
      <c r="O35" s="162" t="n">
        <f aca="false">IF($C35&gt;0,IF(O$3&lt;$D35,100,IF(O$3&gt;$C35,0,100-(O$3-$D35)*$E35*100)),"")</f>
        <v>82.5</v>
      </c>
      <c r="P35" s="162" t="n">
        <f aca="false">IF($C35&gt;0,IF(P$3&lt;$D35,100,IF(P$3&gt;$C35,0,100-(P$3-$D35)*$E35*100)),"")</f>
        <v>80</v>
      </c>
      <c r="Q35" s="162" t="n">
        <f aca="false">IF($C35&gt;0,IF(Q$3&lt;$D35,100,IF(Q$3&gt;$C35,0,100-(Q$3-$D35)*$E35*100)),"")</f>
        <v>77.5</v>
      </c>
      <c r="R35" s="162" t="n">
        <f aca="false">IF($C35&gt;0,IF(R$3&lt;$D35,100,IF(R$3&gt;$C35,0,100-(R$3-$D35)*$E35*100)),"")</f>
        <v>75</v>
      </c>
      <c r="S35" s="162" t="n">
        <f aca="false">IF($C35&gt;0,IF(S$3&lt;$D35,100,IF(S$3&gt;$C35,0,100-(S$3-$D35)*$E35*100)),"")</f>
        <v>72.5</v>
      </c>
      <c r="T35" s="162" t="n">
        <f aca="false">IF($C35&gt;0,IF(T$3&lt;$D35,100,IF(T$3&gt;$C35,0,100-(T$3-$D35)*$E35*100)),"")</f>
        <v>70</v>
      </c>
      <c r="U35" s="162" t="n">
        <f aca="false">IF($C35&gt;0,IF(U$3&lt;$D35,100,IF(U$3&gt;$C35,0,100-(U$3-$D35)*$E35*100)),"")</f>
        <v>67.5</v>
      </c>
      <c r="V35" s="162" t="n">
        <f aca="false">IF($C35&gt;0,IF(V$3&lt;$D35,100,IF(V$3&gt;$C35,0,100-(V$3-$D35)*$E35*100)),"")</f>
        <v>65</v>
      </c>
      <c r="W35" s="162" t="n">
        <f aca="false">IF($C35&gt;0,IF(W$3&lt;$D35,100,IF(W$3&gt;$C35,0,100-(W$3-$D35)*$E35*100)),"")</f>
        <v>62.5</v>
      </c>
      <c r="X35" s="162" t="n">
        <f aca="false">IF($C35&gt;0,IF(X$3&lt;$D35,100,IF(X$3&gt;$C35,0,100-(X$3-$D35)*$E35*100)),"")</f>
        <v>60</v>
      </c>
      <c r="Y35" s="162" t="n">
        <f aca="false">IF($C35&gt;0,IF(Y$3&lt;$D35,100,IF(Y$3&gt;$C35,0,100-(Y$3-$D35)*$E35*100)),"")</f>
        <v>57.5</v>
      </c>
      <c r="Z35" s="162" t="n">
        <f aca="false">IF($C35&gt;0,IF(Z$3&lt;$D35,100,IF(Z$3&gt;$C35,0,100-(Z$3-$D35)*$E35*100)),"")</f>
        <v>55</v>
      </c>
      <c r="AA35" s="162" t="n">
        <f aca="false">IF($C35&gt;0,IF(AA$3&lt;$D35,100,IF(AA$3&gt;$C35,0,100-(AA$3-$D35)*$E35*100)),"")</f>
        <v>52.5</v>
      </c>
      <c r="AB35" s="162" t="n">
        <f aca="false">IF($C35&gt;0,IF(AB$3&lt;$D35,100,IF(AB$3&gt;$C35,0,100-(AB$3-$D35)*$E35*100)),"")</f>
        <v>50</v>
      </c>
      <c r="AC35" s="162" t="n">
        <f aca="false">IF($C35&gt;0,IF(AC$3&lt;$D35,100,IF(AC$3&gt;$C35,0,100-(AC$3-$D35)*$E35*100)),"")</f>
        <v>47.5</v>
      </c>
      <c r="AD35" s="162" t="n">
        <f aca="false">IF($C35&gt;0,IF(AD$3&lt;$D35,100,IF(AD$3&gt;$C35,0,100-(AD$3-$D35)*$E35*100)),"")</f>
        <v>45</v>
      </c>
      <c r="AE35" s="162" t="n">
        <f aca="false">IF($C35&gt;0,IF(AE$3&lt;$D35,100,IF(AE$3&gt;$C35,0,100-(AE$3-$D35)*$E35*100)),"")</f>
        <v>42.5</v>
      </c>
      <c r="AF35" s="162" t="n">
        <f aca="false">IF($C35&gt;0,IF(AF$3&lt;$D35,100,IF(AF$3&gt;$C35,0,100-(AF$3-$D35)*$E35*100)),"")</f>
        <v>40</v>
      </c>
      <c r="AG35" s="162" t="n">
        <f aca="false">IF($C35&gt;0,IF(AG$3&lt;$D35,100,IF(AG$3&gt;$C35,0,100-(AG$3-$D35)*$E35*100)),"")</f>
        <v>37.5</v>
      </c>
      <c r="AH35" s="162" t="n">
        <f aca="false">IF($C35&gt;0,IF(AH$3&lt;$D35,100,IF(AH$3&gt;$C35,0,100-(AH$3-$D35)*$E35*100)),"")</f>
        <v>35</v>
      </c>
      <c r="AI35" s="162" t="n">
        <f aca="false">IF($C35&gt;0,IF(AI$3&lt;$D35,100,IF(AI$3&gt;$C35,0,100-(AI$3-$D35)*$E35*100)),"")</f>
        <v>32.5</v>
      </c>
      <c r="AJ35" s="162" t="n">
        <f aca="false">IF($C35&gt;0,IF(AJ$3&lt;$D35,100,IF(AJ$3&gt;$C35,0,100-(AJ$3-$D35)*$E35*100)),"")</f>
        <v>30</v>
      </c>
      <c r="AK35" s="162" t="n">
        <f aca="false">IF($C35&gt;0,IF(AK$3&lt;$D35,100,IF(AK$3&gt;$C35,0,100-(AK$3-$D35)*$E35*100)),"")</f>
        <v>27.5</v>
      </c>
      <c r="AL35" s="162" t="n">
        <f aca="false">IF($C35&gt;0,IF(AL$3&lt;$D35,100,IF(AL$3&gt;$C35,0,100-(AL$3-$D35)*$E35*100)),"")</f>
        <v>25</v>
      </c>
      <c r="AM35" s="162" t="n">
        <f aca="false">IF($C35&gt;0,IF(AM$3&lt;$D35,100,IF(AM$3&gt;$C35,0,100-(AM$3-$D35)*$E35*100)),"")</f>
        <v>22.5</v>
      </c>
      <c r="AN35" s="162" t="n">
        <f aca="false">IF($C35&gt;0,IF(AN$3&lt;$D35,100,IF(AN$3&gt;$C35,0,100-(AN$3-$D35)*$E35*100)),"")</f>
        <v>0</v>
      </c>
    </row>
    <row r="36" customFormat="false" ht="33.3" hidden="false" customHeight="false" outlineLevel="0" collapsed="false">
      <c r="A36" s="133" t="s">
        <v>249</v>
      </c>
      <c r="B36" s="129" t="s">
        <v>250</v>
      </c>
      <c r="C36" s="130" t="n">
        <v>12</v>
      </c>
      <c r="E36" s="131" t="n">
        <f aca="false">IF(C36&gt;0,1/(C36-D36),"")</f>
        <v>0.0833333333333333</v>
      </c>
      <c r="F36" s="149"/>
      <c r="G36" s="132" t="str">
        <f aca="false">IF(F36=0,"",IF(F36&gt;C36,1,(F36-D36)*E36))</f>
        <v/>
      </c>
      <c r="H36" s="132" t="str">
        <f aca="false">IF(F36&gt;0,1-G36,"")</f>
        <v/>
      </c>
      <c r="I36" s="150" t="n">
        <f aca="false">IF($C36&gt;0,IF(I$3&lt;$D36,100,IF(I$3&gt;$C36,0,100-(I$3-$D36)*$E36*100)),"")</f>
        <v>91.6666666666667</v>
      </c>
      <c r="J36" s="150" t="n">
        <f aca="false">IF($C36&gt;0,IF(J$3&lt;$D36,100,IF(J$3&gt;$C36,0,100-(J$3-$D36)*$E36*100)),"")</f>
        <v>83.3333333333333</v>
      </c>
      <c r="K36" s="150" t="n">
        <f aca="false">IF($C36&gt;0,IF(K$3&lt;$D36,100,IF(K$3&gt;$C36,0,100-(K$3-$D36)*$E36*100)),"")</f>
        <v>75</v>
      </c>
      <c r="L36" s="150" t="n">
        <f aca="false">IF($C36&gt;0,IF(L$3&lt;$D36,100,IF(L$3&gt;$C36,0,100-(L$3-$D36)*$E36*100)),"")</f>
        <v>66.6666666666667</v>
      </c>
      <c r="M36" s="150" t="n">
        <f aca="false">IF($C36&gt;0,IF(M$3&lt;$D36,100,IF(M$3&gt;$C36,0,100-(M$3-$D36)*$E36*100)),"")</f>
        <v>58.3333333333333</v>
      </c>
      <c r="N36" s="150" t="n">
        <f aca="false">IF($C36&gt;0,IF(N$3&lt;$D36,100,IF(N$3&gt;$C36,0,100-(N$3-$D36)*$E36*100)),"")</f>
        <v>50</v>
      </c>
      <c r="O36" s="150" t="n">
        <f aca="false">IF($C36&gt;0,IF(O$3&lt;$D36,100,IF(O$3&gt;$C36,0,100-(O$3-$D36)*$E36*100)),"")</f>
        <v>41.6666666666667</v>
      </c>
      <c r="P36" s="150" t="n">
        <f aca="false">IF($C36&gt;0,IF(P$3&lt;$D36,100,IF(P$3&gt;$C36,0,100-(P$3-$D36)*$E36*100)),"")</f>
        <v>33.3333333333333</v>
      </c>
      <c r="Q36" s="150" t="n">
        <f aca="false">IF($C36&gt;0,IF(Q$3&lt;$D36,100,IF(Q$3&gt;$C36,0,100-(Q$3-$D36)*$E36*100)),"")</f>
        <v>25</v>
      </c>
      <c r="R36" s="150" t="n">
        <f aca="false">IF($C36&gt;0,IF(R$3&lt;$D36,100,IF(R$3&gt;$C36,0,100-(R$3-$D36)*$E36*100)),"")</f>
        <v>16.6666666666667</v>
      </c>
      <c r="S36" s="150" t="n">
        <f aca="false">IF($C36&gt;0,IF(S$3&lt;$D36,100,IF(S$3&gt;$C36,0,100-(S$3-$D36)*$E36*100)),"")</f>
        <v>8.33333333333334</v>
      </c>
      <c r="T36" s="150" t="n">
        <f aca="false">IF($C36&gt;0,IF(T$3&lt;$D36,100,IF(T$3&gt;$C36,0,100-(T$3-$D36)*$E36*100)),"")</f>
        <v>0</v>
      </c>
      <c r="U36" s="150" t="n">
        <f aca="false">IF($C36&gt;0,IF(U$3&lt;$D36,100,IF(U$3&gt;$C36,0,100-(U$3-$D36)*$E36*100)),"")</f>
        <v>0</v>
      </c>
      <c r="V36" s="150" t="n">
        <f aca="false">IF($C36&gt;0,IF(V$3&lt;$D36,100,IF(V$3&gt;$C36,0,100-(V$3-$D36)*$E36*100)),"")</f>
        <v>0</v>
      </c>
      <c r="W36" s="150" t="n">
        <f aca="false">IF($C36&gt;0,IF(W$3&lt;$D36,100,IF(W$3&gt;$C36,0,100-(W$3-$D36)*$E36*100)),"")</f>
        <v>0</v>
      </c>
      <c r="X36" s="150" t="n">
        <f aca="false">IF($C36&gt;0,IF(X$3&lt;$D36,100,IF(X$3&gt;$C36,0,100-(X$3-$D36)*$E36*100)),"")</f>
        <v>0</v>
      </c>
      <c r="Y36" s="150" t="n">
        <f aca="false">IF($C36&gt;0,IF(Y$3&lt;$D36,100,IF(Y$3&gt;$C36,0,100-(Y$3-$D36)*$E36*100)),"")</f>
        <v>0</v>
      </c>
      <c r="Z36" s="150" t="n">
        <f aca="false">IF($C36&gt;0,IF(Z$3&lt;$D36,100,IF(Z$3&gt;$C36,0,100-(Z$3-$D36)*$E36*100)),"")</f>
        <v>0</v>
      </c>
      <c r="AA36" s="150" t="n">
        <f aca="false">IF($C36&gt;0,IF(AA$3&lt;$D36,100,IF(AA$3&gt;$C36,0,100-(AA$3-$D36)*$E36*100)),"")</f>
        <v>0</v>
      </c>
      <c r="AB36" s="150" t="n">
        <f aca="false">IF($C36&gt;0,IF(AB$3&lt;$D36,100,IF(AB$3&gt;$C36,0,100-(AB$3-$D36)*$E36*100)),"")</f>
        <v>0</v>
      </c>
      <c r="AC36" s="150" t="n">
        <f aca="false">IF($C36&gt;0,IF(AC$3&lt;$D36,100,IF(AC$3&gt;$C36,0,100-(AC$3-$D36)*$E36*100)),"")</f>
        <v>0</v>
      </c>
      <c r="AD36" s="150" t="n">
        <f aca="false">IF($C36&gt;0,IF(AD$3&lt;$D36,100,IF(AD$3&gt;$C36,0,100-(AD$3-$D36)*$E36*100)),"")</f>
        <v>0</v>
      </c>
      <c r="AE36" s="150" t="n">
        <f aca="false">IF($C36&gt;0,IF(AE$3&lt;$D36,100,IF(AE$3&gt;$C36,0,100-(AE$3-$D36)*$E36*100)),"")</f>
        <v>0</v>
      </c>
      <c r="AF36" s="150" t="n">
        <f aca="false">IF($C36&gt;0,IF(AF$3&lt;$D36,100,IF(AF$3&gt;$C36,0,100-(AF$3-$D36)*$E36*100)),"")</f>
        <v>0</v>
      </c>
      <c r="AG36" s="150" t="n">
        <f aca="false">IF($C36&gt;0,IF(AG$3&lt;$D36,100,IF(AG$3&gt;$C36,0,100-(AG$3-$D36)*$E36*100)),"")</f>
        <v>0</v>
      </c>
      <c r="AH36" s="150" t="n">
        <f aca="false">IF($C36&gt;0,IF(AH$3&lt;$D36,100,IF(AH$3&gt;$C36,0,100-(AH$3-$D36)*$E36*100)),"")</f>
        <v>0</v>
      </c>
      <c r="AI36" s="150" t="n">
        <f aca="false">IF($C36&gt;0,IF(AI$3&lt;$D36,100,IF(AI$3&gt;$C36,0,100-(AI$3-$D36)*$E36*100)),"")</f>
        <v>0</v>
      </c>
      <c r="AJ36" s="150" t="n">
        <f aca="false">IF($C36&gt;0,IF(AJ$3&lt;$D36,100,IF(AJ$3&gt;$C36,0,100-(AJ$3-$D36)*$E36*100)),"")</f>
        <v>0</v>
      </c>
      <c r="AK36" s="150" t="n">
        <f aca="false">IF($C36&gt;0,IF(AK$3&lt;$D36,100,IF(AK$3&gt;$C36,0,100-(AK$3-$D36)*$E36*100)),"")</f>
        <v>0</v>
      </c>
      <c r="AL36" s="150" t="n">
        <f aca="false">IF($C36&gt;0,IF(AL$3&lt;$D36,100,IF(AL$3&gt;$C36,0,100-(AL$3-$D36)*$E36*100)),"")</f>
        <v>0</v>
      </c>
      <c r="AM36" s="150" t="n">
        <f aca="false">IF($C36&gt;0,IF(AM$3&lt;$D36,100,IF(AM$3&gt;$C36,0,100-(AM$3-$D36)*$E36*100)),"")</f>
        <v>0</v>
      </c>
      <c r="AN36" s="150" t="n">
        <f aca="false">IF($C36&gt;0,IF(AN$3&lt;$D36,100,IF(AN$3&gt;$C36,0,100-(AN$3-$D36)*$E36*100)),"")</f>
        <v>0</v>
      </c>
    </row>
    <row r="37" customFormat="false" ht="12.8" hidden="false" customHeight="false" outlineLevel="0" collapsed="false">
      <c r="A37" s="133"/>
      <c r="B37" s="129" t="s">
        <v>251</v>
      </c>
      <c r="C37" s="130" t="n">
        <v>12</v>
      </c>
      <c r="E37" s="131" t="n">
        <f aca="false">IF(C37&gt;0,1/(C37-D37),"")</f>
        <v>0.0833333333333333</v>
      </c>
      <c r="F37" s="149"/>
      <c r="G37" s="132" t="str">
        <f aca="false">IF(F37=0,"",IF(F37&gt;C37,1,(F37-D37)*E37))</f>
        <v/>
      </c>
      <c r="H37" s="132" t="str">
        <f aca="false">IF(F37&gt;0,1-G37,"")</f>
        <v/>
      </c>
      <c r="I37" s="150" t="n">
        <f aca="false">IF($C37&gt;0,IF(I$3&lt;$D37,100,IF(I$3&gt;$C37,0,100-(I$3-$D37)*$E37*100)),"")</f>
        <v>91.6666666666667</v>
      </c>
      <c r="J37" s="150" t="n">
        <f aca="false">IF($C37&gt;0,IF(J$3&lt;$D37,100,IF(J$3&gt;$C37,0,100-(J$3-$D37)*$E37*100)),"")</f>
        <v>83.3333333333333</v>
      </c>
      <c r="K37" s="150" t="n">
        <f aca="false">IF($C37&gt;0,IF(K$3&lt;$D37,100,IF(K$3&gt;$C37,0,100-(K$3-$D37)*$E37*100)),"")</f>
        <v>75</v>
      </c>
      <c r="L37" s="150" t="n">
        <f aca="false">IF($C37&gt;0,IF(L$3&lt;$D37,100,IF(L$3&gt;$C37,0,100-(L$3-$D37)*$E37*100)),"")</f>
        <v>66.6666666666667</v>
      </c>
      <c r="M37" s="150" t="n">
        <f aca="false">IF($C37&gt;0,IF(M$3&lt;$D37,100,IF(M$3&gt;$C37,0,100-(M$3-$D37)*$E37*100)),"")</f>
        <v>58.3333333333333</v>
      </c>
      <c r="N37" s="150" t="n">
        <f aca="false">IF($C37&gt;0,IF(N$3&lt;$D37,100,IF(N$3&gt;$C37,0,100-(N$3-$D37)*$E37*100)),"")</f>
        <v>50</v>
      </c>
      <c r="O37" s="150" t="n">
        <f aca="false">IF($C37&gt;0,IF(O$3&lt;$D37,100,IF(O$3&gt;$C37,0,100-(O$3-$D37)*$E37*100)),"")</f>
        <v>41.6666666666667</v>
      </c>
      <c r="P37" s="150" t="n">
        <f aca="false">IF($C37&gt;0,IF(P$3&lt;$D37,100,IF(P$3&gt;$C37,0,100-(P$3-$D37)*$E37*100)),"")</f>
        <v>33.3333333333333</v>
      </c>
      <c r="Q37" s="150" t="n">
        <f aca="false">IF($C37&gt;0,IF(Q$3&lt;$D37,100,IF(Q$3&gt;$C37,0,100-(Q$3-$D37)*$E37*100)),"")</f>
        <v>25</v>
      </c>
      <c r="R37" s="150" t="n">
        <f aca="false">IF($C37&gt;0,IF(R$3&lt;$D37,100,IF(R$3&gt;$C37,0,100-(R$3-$D37)*$E37*100)),"")</f>
        <v>16.6666666666667</v>
      </c>
      <c r="S37" s="150" t="n">
        <f aca="false">IF($C37&gt;0,IF(S$3&lt;$D37,100,IF(S$3&gt;$C37,0,100-(S$3-$D37)*$E37*100)),"")</f>
        <v>8.33333333333334</v>
      </c>
      <c r="T37" s="150" t="n">
        <f aca="false">IF($C37&gt;0,IF(T$3&lt;$D37,100,IF(T$3&gt;$C37,0,100-(T$3-$D37)*$E37*100)),"")</f>
        <v>0</v>
      </c>
      <c r="U37" s="150" t="n">
        <f aca="false">IF($C37&gt;0,IF(U$3&lt;$D37,100,IF(U$3&gt;$C37,0,100-(U$3-$D37)*$E37*100)),"")</f>
        <v>0</v>
      </c>
      <c r="V37" s="150" t="n">
        <f aca="false">IF($C37&gt;0,IF(V$3&lt;$D37,100,IF(V$3&gt;$C37,0,100-(V$3-$D37)*$E37*100)),"")</f>
        <v>0</v>
      </c>
      <c r="W37" s="150" t="n">
        <f aca="false">IF($C37&gt;0,IF(W$3&lt;$D37,100,IF(W$3&gt;$C37,0,100-(W$3-$D37)*$E37*100)),"")</f>
        <v>0</v>
      </c>
      <c r="X37" s="150" t="n">
        <f aca="false">IF($C37&gt;0,IF(X$3&lt;$D37,100,IF(X$3&gt;$C37,0,100-(X$3-$D37)*$E37*100)),"")</f>
        <v>0</v>
      </c>
      <c r="Y37" s="150" t="n">
        <f aca="false">IF($C37&gt;0,IF(Y$3&lt;$D37,100,IF(Y$3&gt;$C37,0,100-(Y$3-$D37)*$E37*100)),"")</f>
        <v>0</v>
      </c>
      <c r="Z37" s="150" t="n">
        <f aca="false">IF($C37&gt;0,IF(Z$3&lt;$D37,100,IF(Z$3&gt;$C37,0,100-(Z$3-$D37)*$E37*100)),"")</f>
        <v>0</v>
      </c>
      <c r="AA37" s="150" t="n">
        <f aca="false">IF($C37&gt;0,IF(AA$3&lt;$D37,100,IF(AA$3&gt;$C37,0,100-(AA$3-$D37)*$E37*100)),"")</f>
        <v>0</v>
      </c>
      <c r="AB37" s="150" t="n">
        <f aca="false">IF($C37&gt;0,IF(AB$3&lt;$D37,100,IF(AB$3&gt;$C37,0,100-(AB$3-$D37)*$E37*100)),"")</f>
        <v>0</v>
      </c>
      <c r="AC37" s="150" t="n">
        <f aca="false">IF($C37&gt;0,IF(AC$3&lt;$D37,100,IF(AC$3&gt;$C37,0,100-(AC$3-$D37)*$E37*100)),"")</f>
        <v>0</v>
      </c>
      <c r="AD37" s="150" t="n">
        <f aca="false">IF($C37&gt;0,IF(AD$3&lt;$D37,100,IF(AD$3&gt;$C37,0,100-(AD$3-$D37)*$E37*100)),"")</f>
        <v>0</v>
      </c>
      <c r="AE37" s="150" t="n">
        <f aca="false">IF($C37&gt;0,IF(AE$3&lt;$D37,100,IF(AE$3&gt;$C37,0,100-(AE$3-$D37)*$E37*100)),"")</f>
        <v>0</v>
      </c>
      <c r="AF37" s="150" t="n">
        <f aca="false">IF($C37&gt;0,IF(AF$3&lt;$D37,100,IF(AF$3&gt;$C37,0,100-(AF$3-$D37)*$E37*100)),"")</f>
        <v>0</v>
      </c>
      <c r="AG37" s="150" t="n">
        <f aca="false">IF($C37&gt;0,IF(AG$3&lt;$D37,100,IF(AG$3&gt;$C37,0,100-(AG$3-$D37)*$E37*100)),"")</f>
        <v>0</v>
      </c>
      <c r="AH37" s="150" t="n">
        <f aca="false">IF($C37&gt;0,IF(AH$3&lt;$D37,100,IF(AH$3&gt;$C37,0,100-(AH$3-$D37)*$E37*100)),"")</f>
        <v>0</v>
      </c>
      <c r="AI37" s="150" t="n">
        <f aca="false">IF($C37&gt;0,IF(AI$3&lt;$D37,100,IF(AI$3&gt;$C37,0,100-(AI$3-$D37)*$E37*100)),"")</f>
        <v>0</v>
      </c>
      <c r="AJ37" s="150" t="n">
        <f aca="false">IF($C37&gt;0,IF(AJ$3&lt;$D37,100,IF(AJ$3&gt;$C37,0,100-(AJ$3-$D37)*$E37*100)),"")</f>
        <v>0</v>
      </c>
      <c r="AK37" s="150" t="n">
        <f aca="false">IF($C37&gt;0,IF(AK$3&lt;$D37,100,IF(AK$3&gt;$C37,0,100-(AK$3-$D37)*$E37*100)),"")</f>
        <v>0</v>
      </c>
      <c r="AL37" s="150" t="n">
        <f aca="false">IF($C37&gt;0,IF(AL$3&lt;$D37,100,IF(AL$3&gt;$C37,0,100-(AL$3-$D37)*$E37*100)),"")</f>
        <v>0</v>
      </c>
      <c r="AM37" s="150" t="n">
        <f aca="false">IF($C37&gt;0,IF(AM$3&lt;$D37,100,IF(AM$3&gt;$C37,0,100-(AM$3-$D37)*$E37*100)),"")</f>
        <v>0</v>
      </c>
      <c r="AN37" s="150" t="n">
        <f aca="false">IF($C37&gt;0,IF(AN$3&lt;$D37,100,IF(AN$3&gt;$C37,0,100-(AN$3-$D37)*$E37*100)),"")</f>
        <v>0</v>
      </c>
    </row>
    <row r="38" customFormat="false" ht="22.2" hidden="false" customHeight="false" outlineLevel="0" collapsed="false">
      <c r="A38" s="133"/>
      <c r="B38" s="129" t="s">
        <v>252</v>
      </c>
      <c r="C38" s="130" t="n">
        <v>8</v>
      </c>
      <c r="E38" s="131" t="n">
        <f aca="false">IF(C38&gt;0,1/(C38-D38),"")</f>
        <v>0.125</v>
      </c>
      <c r="F38" s="149"/>
      <c r="G38" s="132" t="str">
        <f aca="false">IF(F38=0,"",IF(F38&gt;C38,1,(F38-D38)*E38))</f>
        <v/>
      </c>
      <c r="H38" s="132" t="str">
        <f aca="false">IF(F38&gt;0,1-G38,"")</f>
        <v/>
      </c>
      <c r="I38" s="150" t="n">
        <f aca="false">IF($C38&gt;0,IF(I$3&lt;$D38,100,IF(I$3&gt;$C38,0,100-(I$3-$D38)*$E38*100)),"")</f>
        <v>87.5</v>
      </c>
      <c r="J38" s="150" t="n">
        <f aca="false">IF($C38&gt;0,IF(J$3&lt;$D38,100,IF(J$3&gt;$C38,0,100-(J$3-$D38)*$E38*100)),"")</f>
        <v>75</v>
      </c>
      <c r="K38" s="150" t="n">
        <f aca="false">IF($C38&gt;0,IF(K$3&lt;$D38,100,IF(K$3&gt;$C38,0,100-(K$3-$D38)*$E38*100)),"")</f>
        <v>62.5</v>
      </c>
      <c r="L38" s="150" t="n">
        <f aca="false">IF($C38&gt;0,IF(L$3&lt;$D38,100,IF(L$3&gt;$C38,0,100-(L$3-$D38)*$E38*100)),"")</f>
        <v>50</v>
      </c>
      <c r="M38" s="150" t="n">
        <f aca="false">IF($C38&gt;0,IF(M$3&lt;$D38,100,IF(M$3&gt;$C38,0,100-(M$3-$D38)*$E38*100)),"")</f>
        <v>37.5</v>
      </c>
      <c r="N38" s="150" t="n">
        <f aca="false">IF($C38&gt;0,IF(N$3&lt;$D38,100,IF(N$3&gt;$C38,0,100-(N$3-$D38)*$E38*100)),"")</f>
        <v>25</v>
      </c>
      <c r="O38" s="150" t="n">
        <f aca="false">IF($C38&gt;0,IF(O$3&lt;$D38,100,IF(O$3&gt;$C38,0,100-(O$3-$D38)*$E38*100)),"")</f>
        <v>12.5</v>
      </c>
      <c r="P38" s="150" t="n">
        <f aca="false">IF($C38&gt;0,IF(P$3&lt;$D38,100,IF(P$3&gt;$C38,0,100-(P$3-$D38)*$E38*100)),"")</f>
        <v>0</v>
      </c>
      <c r="Q38" s="150" t="n">
        <f aca="false">IF($C38&gt;0,IF(Q$3&lt;$D38,100,IF(Q$3&gt;$C38,0,100-(Q$3-$D38)*$E38*100)),"")</f>
        <v>0</v>
      </c>
      <c r="R38" s="150" t="n">
        <f aca="false">IF($C38&gt;0,IF(R$3&lt;$D38,100,IF(R$3&gt;$C38,0,100-(R$3-$D38)*$E38*100)),"")</f>
        <v>0</v>
      </c>
      <c r="S38" s="150" t="n">
        <f aca="false">IF($C38&gt;0,IF(S$3&lt;$D38,100,IF(S$3&gt;$C38,0,100-(S$3-$D38)*$E38*100)),"")</f>
        <v>0</v>
      </c>
      <c r="T38" s="150" t="n">
        <f aca="false">IF($C38&gt;0,IF(T$3&lt;$D38,100,IF(T$3&gt;$C38,0,100-(T$3-$D38)*$E38*100)),"")</f>
        <v>0</v>
      </c>
      <c r="U38" s="150" t="n">
        <f aca="false">IF($C38&gt;0,IF(U$3&lt;$D38,100,IF(U$3&gt;$C38,0,100-(U$3-$D38)*$E38*100)),"")</f>
        <v>0</v>
      </c>
      <c r="V38" s="150" t="n">
        <f aca="false">IF($C38&gt;0,IF(V$3&lt;$D38,100,IF(V$3&gt;$C38,0,100-(V$3-$D38)*$E38*100)),"")</f>
        <v>0</v>
      </c>
      <c r="W38" s="150" t="n">
        <f aca="false">IF($C38&gt;0,IF(W$3&lt;$D38,100,IF(W$3&gt;$C38,0,100-(W$3-$D38)*$E38*100)),"")</f>
        <v>0</v>
      </c>
      <c r="X38" s="150" t="n">
        <f aca="false">IF($C38&gt;0,IF(X$3&lt;$D38,100,IF(X$3&gt;$C38,0,100-(X$3-$D38)*$E38*100)),"")</f>
        <v>0</v>
      </c>
      <c r="Y38" s="150" t="n">
        <f aca="false">IF($C38&gt;0,IF(Y$3&lt;$D38,100,IF(Y$3&gt;$C38,0,100-(Y$3-$D38)*$E38*100)),"")</f>
        <v>0</v>
      </c>
      <c r="Z38" s="150" t="n">
        <f aca="false">IF($C38&gt;0,IF(Z$3&lt;$D38,100,IF(Z$3&gt;$C38,0,100-(Z$3-$D38)*$E38*100)),"")</f>
        <v>0</v>
      </c>
      <c r="AA38" s="150" t="n">
        <f aca="false">IF($C38&gt;0,IF(AA$3&lt;$D38,100,IF(AA$3&gt;$C38,0,100-(AA$3-$D38)*$E38*100)),"")</f>
        <v>0</v>
      </c>
      <c r="AB38" s="150" t="n">
        <f aca="false">IF($C38&gt;0,IF(AB$3&lt;$D38,100,IF(AB$3&gt;$C38,0,100-(AB$3-$D38)*$E38*100)),"")</f>
        <v>0</v>
      </c>
      <c r="AC38" s="150" t="n">
        <f aca="false">IF($C38&gt;0,IF(AC$3&lt;$D38,100,IF(AC$3&gt;$C38,0,100-(AC$3-$D38)*$E38*100)),"")</f>
        <v>0</v>
      </c>
      <c r="AD38" s="150" t="n">
        <f aca="false">IF($C38&gt;0,IF(AD$3&lt;$D38,100,IF(AD$3&gt;$C38,0,100-(AD$3-$D38)*$E38*100)),"")</f>
        <v>0</v>
      </c>
      <c r="AE38" s="150" t="n">
        <f aca="false">IF($C38&gt;0,IF(AE$3&lt;$D38,100,IF(AE$3&gt;$C38,0,100-(AE$3-$D38)*$E38*100)),"")</f>
        <v>0</v>
      </c>
      <c r="AF38" s="150" t="n">
        <f aca="false">IF($C38&gt;0,IF(AF$3&lt;$D38,100,IF(AF$3&gt;$C38,0,100-(AF$3-$D38)*$E38*100)),"")</f>
        <v>0</v>
      </c>
      <c r="AG38" s="150" t="n">
        <f aca="false">IF($C38&gt;0,IF(AG$3&lt;$D38,100,IF(AG$3&gt;$C38,0,100-(AG$3-$D38)*$E38*100)),"")</f>
        <v>0</v>
      </c>
      <c r="AH38" s="150" t="n">
        <f aca="false">IF($C38&gt;0,IF(AH$3&lt;$D38,100,IF(AH$3&gt;$C38,0,100-(AH$3-$D38)*$E38*100)),"")</f>
        <v>0</v>
      </c>
      <c r="AI38" s="150" t="n">
        <f aca="false">IF($C38&gt;0,IF(AI$3&lt;$D38,100,IF(AI$3&gt;$C38,0,100-(AI$3-$D38)*$E38*100)),"")</f>
        <v>0</v>
      </c>
      <c r="AJ38" s="150" t="n">
        <f aca="false">IF($C38&gt;0,IF(AJ$3&lt;$D38,100,IF(AJ$3&gt;$C38,0,100-(AJ$3-$D38)*$E38*100)),"")</f>
        <v>0</v>
      </c>
      <c r="AK38" s="150" t="n">
        <f aca="false">IF($C38&gt;0,IF(AK$3&lt;$D38,100,IF(AK$3&gt;$C38,0,100-(AK$3-$D38)*$E38*100)),"")</f>
        <v>0</v>
      </c>
      <c r="AL38" s="150" t="n">
        <f aca="false">IF($C38&gt;0,IF(AL$3&lt;$D38,100,IF(AL$3&gt;$C38,0,100-(AL$3-$D38)*$E38*100)),"")</f>
        <v>0</v>
      </c>
      <c r="AM38" s="150" t="n">
        <f aca="false">IF($C38&gt;0,IF(AM$3&lt;$D38,100,IF(AM$3&gt;$C38,0,100-(AM$3-$D38)*$E38*100)),"")</f>
        <v>0</v>
      </c>
      <c r="AN38" s="150" t="n">
        <f aca="false">IF($C38&gt;0,IF(AN$3&lt;$D38,100,IF(AN$3&gt;$C38,0,100-(AN$3-$D38)*$E38*100)),"")</f>
        <v>0</v>
      </c>
    </row>
    <row r="39" customFormat="false" ht="22.2" hidden="false" customHeight="false" outlineLevel="0" collapsed="false">
      <c r="A39" s="133"/>
      <c r="B39" s="129" t="s">
        <v>253</v>
      </c>
      <c r="C39" s="130" t="n">
        <v>12</v>
      </c>
      <c r="E39" s="131" t="n">
        <f aca="false">IF(C39&gt;0,1/(C39-D39),"")</f>
        <v>0.0833333333333333</v>
      </c>
      <c r="F39" s="149"/>
      <c r="G39" s="132" t="str">
        <f aca="false">IF(F39=0,"",IF(F39&gt;C39,1,(F39-D39)*E39))</f>
        <v/>
      </c>
      <c r="H39" s="132" t="str">
        <f aca="false">IF(F39&gt;0,1-G39,"")</f>
        <v/>
      </c>
      <c r="I39" s="150" t="n">
        <f aca="false">IF($C39&gt;0,IF(I$3&lt;$D39,100,IF(I$3&gt;$C39,0,100-(I$3-$D39)*$E39*100)),"")</f>
        <v>91.6666666666667</v>
      </c>
      <c r="J39" s="150" t="n">
        <f aca="false">IF($C39&gt;0,IF(J$3&lt;$D39,100,IF(J$3&gt;$C39,0,100-(J$3-$D39)*$E39*100)),"")</f>
        <v>83.3333333333333</v>
      </c>
      <c r="K39" s="150" t="n">
        <f aca="false">IF($C39&gt;0,IF(K$3&lt;$D39,100,IF(K$3&gt;$C39,0,100-(K$3-$D39)*$E39*100)),"")</f>
        <v>75</v>
      </c>
      <c r="L39" s="150" t="n">
        <f aca="false">IF($C39&gt;0,IF(L$3&lt;$D39,100,IF(L$3&gt;$C39,0,100-(L$3-$D39)*$E39*100)),"")</f>
        <v>66.6666666666667</v>
      </c>
      <c r="M39" s="150" t="n">
        <f aca="false">IF($C39&gt;0,IF(M$3&lt;$D39,100,IF(M$3&gt;$C39,0,100-(M$3-$D39)*$E39*100)),"")</f>
        <v>58.3333333333333</v>
      </c>
      <c r="N39" s="150" t="n">
        <f aca="false">IF($C39&gt;0,IF(N$3&lt;$D39,100,IF(N$3&gt;$C39,0,100-(N$3-$D39)*$E39*100)),"")</f>
        <v>50</v>
      </c>
      <c r="O39" s="150" t="n">
        <f aca="false">IF($C39&gt;0,IF(O$3&lt;$D39,100,IF(O$3&gt;$C39,0,100-(O$3-$D39)*$E39*100)),"")</f>
        <v>41.6666666666667</v>
      </c>
      <c r="P39" s="150" t="n">
        <f aca="false">IF($C39&gt;0,IF(P$3&lt;$D39,100,IF(P$3&gt;$C39,0,100-(P$3-$D39)*$E39*100)),"")</f>
        <v>33.3333333333333</v>
      </c>
      <c r="Q39" s="150" t="n">
        <f aca="false">IF($C39&gt;0,IF(Q$3&lt;$D39,100,IF(Q$3&gt;$C39,0,100-(Q$3-$D39)*$E39*100)),"")</f>
        <v>25</v>
      </c>
      <c r="R39" s="150" t="n">
        <f aca="false">IF($C39&gt;0,IF(R$3&lt;$D39,100,IF(R$3&gt;$C39,0,100-(R$3-$D39)*$E39*100)),"")</f>
        <v>16.6666666666667</v>
      </c>
      <c r="S39" s="150" t="n">
        <f aca="false">IF($C39&gt;0,IF(S$3&lt;$D39,100,IF(S$3&gt;$C39,0,100-(S$3-$D39)*$E39*100)),"")</f>
        <v>8.33333333333334</v>
      </c>
      <c r="T39" s="150" t="n">
        <f aca="false">IF($C39&gt;0,IF(T$3&lt;$D39,100,IF(T$3&gt;$C39,0,100-(T$3-$D39)*$E39*100)),"")</f>
        <v>0</v>
      </c>
      <c r="U39" s="150" t="n">
        <f aca="false">IF($C39&gt;0,IF(U$3&lt;$D39,100,IF(U$3&gt;$C39,0,100-(U$3-$D39)*$E39*100)),"")</f>
        <v>0</v>
      </c>
      <c r="V39" s="150" t="n">
        <f aca="false">IF($C39&gt;0,IF(V$3&lt;$D39,100,IF(V$3&gt;$C39,0,100-(V$3-$D39)*$E39*100)),"")</f>
        <v>0</v>
      </c>
      <c r="W39" s="150" t="n">
        <f aca="false">IF($C39&gt;0,IF(W$3&lt;$D39,100,IF(W$3&gt;$C39,0,100-(W$3-$D39)*$E39*100)),"")</f>
        <v>0</v>
      </c>
      <c r="X39" s="150" t="n">
        <f aca="false">IF($C39&gt;0,IF(X$3&lt;$D39,100,IF(X$3&gt;$C39,0,100-(X$3-$D39)*$E39*100)),"")</f>
        <v>0</v>
      </c>
      <c r="Y39" s="150" t="n">
        <f aca="false">IF($C39&gt;0,IF(Y$3&lt;$D39,100,IF(Y$3&gt;$C39,0,100-(Y$3-$D39)*$E39*100)),"")</f>
        <v>0</v>
      </c>
      <c r="Z39" s="150" t="n">
        <f aca="false">IF($C39&gt;0,IF(Z$3&lt;$D39,100,IF(Z$3&gt;$C39,0,100-(Z$3-$D39)*$E39*100)),"")</f>
        <v>0</v>
      </c>
      <c r="AA39" s="150" t="n">
        <f aca="false">IF($C39&gt;0,IF(AA$3&lt;$D39,100,IF(AA$3&gt;$C39,0,100-(AA$3-$D39)*$E39*100)),"")</f>
        <v>0</v>
      </c>
      <c r="AB39" s="150" t="n">
        <f aca="false">IF($C39&gt;0,IF(AB$3&lt;$D39,100,IF(AB$3&gt;$C39,0,100-(AB$3-$D39)*$E39*100)),"")</f>
        <v>0</v>
      </c>
      <c r="AC39" s="150" t="n">
        <f aca="false">IF($C39&gt;0,IF(AC$3&lt;$D39,100,IF(AC$3&gt;$C39,0,100-(AC$3-$D39)*$E39*100)),"")</f>
        <v>0</v>
      </c>
      <c r="AD39" s="150" t="n">
        <f aca="false">IF($C39&gt;0,IF(AD$3&lt;$D39,100,IF(AD$3&gt;$C39,0,100-(AD$3-$D39)*$E39*100)),"")</f>
        <v>0</v>
      </c>
      <c r="AE39" s="150" t="n">
        <f aca="false">IF($C39&gt;0,IF(AE$3&lt;$D39,100,IF(AE$3&gt;$C39,0,100-(AE$3-$D39)*$E39*100)),"")</f>
        <v>0</v>
      </c>
      <c r="AF39" s="150" t="n">
        <f aca="false">IF($C39&gt;0,IF(AF$3&lt;$D39,100,IF(AF$3&gt;$C39,0,100-(AF$3-$D39)*$E39*100)),"")</f>
        <v>0</v>
      </c>
      <c r="AG39" s="150" t="n">
        <f aca="false">IF($C39&gt;0,IF(AG$3&lt;$D39,100,IF(AG$3&gt;$C39,0,100-(AG$3-$D39)*$E39*100)),"")</f>
        <v>0</v>
      </c>
      <c r="AH39" s="150" t="n">
        <f aca="false">IF($C39&gt;0,IF(AH$3&lt;$D39,100,IF(AH$3&gt;$C39,0,100-(AH$3-$D39)*$E39*100)),"")</f>
        <v>0</v>
      </c>
      <c r="AI39" s="150" t="n">
        <f aca="false">IF($C39&gt;0,IF(AI$3&lt;$D39,100,IF(AI$3&gt;$C39,0,100-(AI$3-$D39)*$E39*100)),"")</f>
        <v>0</v>
      </c>
      <c r="AJ39" s="150" t="n">
        <f aca="false">IF($C39&gt;0,IF(AJ$3&lt;$D39,100,IF(AJ$3&gt;$C39,0,100-(AJ$3-$D39)*$E39*100)),"")</f>
        <v>0</v>
      </c>
      <c r="AK39" s="150" t="n">
        <f aca="false">IF($C39&gt;0,IF(AK$3&lt;$D39,100,IF(AK$3&gt;$C39,0,100-(AK$3-$D39)*$E39*100)),"")</f>
        <v>0</v>
      </c>
      <c r="AL39" s="150" t="n">
        <f aca="false">IF($C39&gt;0,IF(AL$3&lt;$D39,100,IF(AL$3&gt;$C39,0,100-(AL$3-$D39)*$E39*100)),"")</f>
        <v>0</v>
      </c>
      <c r="AM39" s="150" t="n">
        <f aca="false">IF($C39&gt;0,IF(AM$3&lt;$D39,100,IF(AM$3&gt;$C39,0,100-(AM$3-$D39)*$E39*100)),"")</f>
        <v>0</v>
      </c>
      <c r="AN39" s="150" t="n">
        <f aca="false">IF($C39&gt;0,IF(AN$3&lt;$D39,100,IF(AN$3&gt;$C39,0,100-(AN$3-$D39)*$E39*100)),"")</f>
        <v>0</v>
      </c>
    </row>
    <row r="40" s="152" customFormat="true" ht="12.8" hidden="false" customHeight="false" outlineLevel="0" collapsed="false">
      <c r="A40" s="133"/>
      <c r="B40" s="151" t="s">
        <v>254</v>
      </c>
      <c r="C40" s="152" t="n">
        <v>8</v>
      </c>
      <c r="E40" s="153" t="n">
        <f aca="false">IF(C40&gt;0,1/(C40-D40),"")</f>
        <v>0.125</v>
      </c>
      <c r="F40" s="154"/>
      <c r="G40" s="155" t="str">
        <f aca="false">IF(F40=0,"",IF(F40&gt;C40,1,(F40-D40)*E40))</f>
        <v/>
      </c>
      <c r="H40" s="155" t="str">
        <f aca="false">IF(F40&gt;0,1-G40,"")</f>
        <v/>
      </c>
      <c r="I40" s="156" t="n">
        <f aca="false">IF($C40&gt;0,IF(I$3&lt;$D40,100,IF(I$3&gt;$C40,0,100-(I$3-$D40)*$E40*100)),"")</f>
        <v>87.5</v>
      </c>
      <c r="J40" s="156" t="n">
        <f aca="false">IF($C40&gt;0,IF(J$3&lt;$D40,100,IF(J$3&gt;$C40,0,100-(J$3-$D40)*$E40*100)),"")</f>
        <v>75</v>
      </c>
      <c r="K40" s="156" t="n">
        <f aca="false">IF($C40&gt;0,IF(K$3&lt;$D40,100,IF(K$3&gt;$C40,0,100-(K$3-$D40)*$E40*100)),"")</f>
        <v>62.5</v>
      </c>
      <c r="L40" s="156" t="n">
        <f aca="false">IF($C40&gt;0,IF(L$3&lt;$D40,100,IF(L$3&gt;$C40,0,100-(L$3-$D40)*$E40*100)),"")</f>
        <v>50</v>
      </c>
      <c r="M40" s="156" t="n">
        <f aca="false">IF($C40&gt;0,IF(M$3&lt;$D40,100,IF(M$3&gt;$C40,0,100-(M$3-$D40)*$E40*100)),"")</f>
        <v>37.5</v>
      </c>
      <c r="N40" s="156" t="n">
        <f aca="false">IF($C40&gt;0,IF(N$3&lt;$D40,100,IF(N$3&gt;$C40,0,100-(N$3-$D40)*$E40*100)),"")</f>
        <v>25</v>
      </c>
      <c r="O40" s="156" t="n">
        <f aca="false">IF($C40&gt;0,IF(O$3&lt;$D40,100,IF(O$3&gt;$C40,0,100-(O$3-$D40)*$E40*100)),"")</f>
        <v>12.5</v>
      </c>
      <c r="P40" s="156" t="n">
        <f aca="false">IF($C40&gt;0,IF(P$3&lt;$D40,100,IF(P$3&gt;$C40,0,100-(P$3-$D40)*$E40*100)),"")</f>
        <v>0</v>
      </c>
      <c r="Q40" s="156" t="n">
        <f aca="false">IF($C40&gt;0,IF(Q$3&lt;$D40,100,IF(Q$3&gt;$C40,0,100-(Q$3-$D40)*$E40*100)),"")</f>
        <v>0</v>
      </c>
      <c r="R40" s="156" t="n">
        <f aca="false">IF($C40&gt;0,IF(R$3&lt;$D40,100,IF(R$3&gt;$C40,0,100-(R$3-$D40)*$E40*100)),"")</f>
        <v>0</v>
      </c>
      <c r="S40" s="156" t="n">
        <f aca="false">IF($C40&gt;0,IF(S$3&lt;$D40,100,IF(S$3&gt;$C40,0,100-(S$3-$D40)*$E40*100)),"")</f>
        <v>0</v>
      </c>
      <c r="T40" s="156" t="n">
        <f aca="false">IF($C40&gt;0,IF(T$3&lt;$D40,100,IF(T$3&gt;$C40,0,100-(T$3-$D40)*$E40*100)),"")</f>
        <v>0</v>
      </c>
      <c r="U40" s="156" t="n">
        <f aca="false">IF($C40&gt;0,IF(U$3&lt;$D40,100,IF(U$3&gt;$C40,0,100-(U$3-$D40)*$E40*100)),"")</f>
        <v>0</v>
      </c>
      <c r="V40" s="156" t="n">
        <f aca="false">IF($C40&gt;0,IF(V$3&lt;$D40,100,IF(V$3&gt;$C40,0,100-(V$3-$D40)*$E40*100)),"")</f>
        <v>0</v>
      </c>
      <c r="W40" s="156" t="n">
        <f aca="false">IF($C40&gt;0,IF(W$3&lt;$D40,100,IF(W$3&gt;$C40,0,100-(W$3-$D40)*$E40*100)),"")</f>
        <v>0</v>
      </c>
      <c r="X40" s="156" t="n">
        <f aca="false">IF($C40&gt;0,IF(X$3&lt;$D40,100,IF(X$3&gt;$C40,0,100-(X$3-$D40)*$E40*100)),"")</f>
        <v>0</v>
      </c>
      <c r="Y40" s="156" t="n">
        <f aca="false">IF($C40&gt;0,IF(Y$3&lt;$D40,100,IF(Y$3&gt;$C40,0,100-(Y$3-$D40)*$E40*100)),"")</f>
        <v>0</v>
      </c>
      <c r="Z40" s="156" t="n">
        <f aca="false">IF($C40&gt;0,IF(Z$3&lt;$D40,100,IF(Z$3&gt;$C40,0,100-(Z$3-$D40)*$E40*100)),"")</f>
        <v>0</v>
      </c>
      <c r="AA40" s="156" t="n">
        <f aca="false">IF($C40&gt;0,IF(AA$3&lt;$D40,100,IF(AA$3&gt;$C40,0,100-(AA$3-$D40)*$E40*100)),"")</f>
        <v>0</v>
      </c>
      <c r="AB40" s="156" t="n">
        <f aca="false">IF($C40&gt;0,IF(AB$3&lt;$D40,100,IF(AB$3&gt;$C40,0,100-(AB$3-$D40)*$E40*100)),"")</f>
        <v>0</v>
      </c>
      <c r="AC40" s="156" t="n">
        <f aca="false">IF($C40&gt;0,IF(AC$3&lt;$D40,100,IF(AC$3&gt;$C40,0,100-(AC$3-$D40)*$E40*100)),"")</f>
        <v>0</v>
      </c>
      <c r="AD40" s="156" t="n">
        <f aca="false">IF($C40&gt;0,IF(AD$3&lt;$D40,100,IF(AD$3&gt;$C40,0,100-(AD$3-$D40)*$E40*100)),"")</f>
        <v>0</v>
      </c>
      <c r="AE40" s="156" t="n">
        <f aca="false">IF($C40&gt;0,IF(AE$3&lt;$D40,100,IF(AE$3&gt;$C40,0,100-(AE$3-$D40)*$E40*100)),"")</f>
        <v>0</v>
      </c>
      <c r="AF40" s="156" t="n">
        <f aca="false">IF($C40&gt;0,IF(AF$3&lt;$D40,100,IF(AF$3&gt;$C40,0,100-(AF$3-$D40)*$E40*100)),"")</f>
        <v>0</v>
      </c>
      <c r="AG40" s="156" t="n">
        <f aca="false">IF($C40&gt;0,IF(AG$3&lt;$D40,100,IF(AG$3&gt;$C40,0,100-(AG$3-$D40)*$E40*100)),"")</f>
        <v>0</v>
      </c>
      <c r="AH40" s="156" t="n">
        <f aca="false">IF($C40&gt;0,IF(AH$3&lt;$D40,100,IF(AH$3&gt;$C40,0,100-(AH$3-$D40)*$E40*100)),"")</f>
        <v>0</v>
      </c>
      <c r="AI40" s="156" t="n">
        <f aca="false">IF($C40&gt;0,IF(AI$3&lt;$D40,100,IF(AI$3&gt;$C40,0,100-(AI$3-$D40)*$E40*100)),"")</f>
        <v>0</v>
      </c>
      <c r="AJ40" s="156" t="n">
        <f aca="false">IF($C40&gt;0,IF(AJ$3&lt;$D40,100,IF(AJ$3&gt;$C40,0,100-(AJ$3-$D40)*$E40*100)),"")</f>
        <v>0</v>
      </c>
      <c r="AK40" s="156" t="n">
        <f aca="false">IF($C40&gt;0,IF(AK$3&lt;$D40,100,IF(AK$3&gt;$C40,0,100-(AK$3-$D40)*$E40*100)),"")</f>
        <v>0</v>
      </c>
      <c r="AL40" s="156" t="n">
        <f aca="false">IF($C40&gt;0,IF(AL$3&lt;$D40,100,IF(AL$3&gt;$C40,0,100-(AL$3-$D40)*$E40*100)),"")</f>
        <v>0</v>
      </c>
      <c r="AM40" s="156" t="n">
        <f aca="false">IF($C40&gt;0,IF(AM$3&lt;$D40,100,IF(AM$3&gt;$C40,0,100-(AM$3-$D40)*$E40*100)),"")</f>
        <v>0</v>
      </c>
      <c r="AN40" s="156" t="n">
        <f aca="false">IF($C40&gt;0,IF(AN$3&lt;$D40,100,IF(AN$3&gt;$C40,0,100-(AN$3-$D40)*$E40*100)),"")</f>
        <v>0</v>
      </c>
      <c r="ALZ40" s="0"/>
      <c r="AMA40" s="0"/>
      <c r="AMB40" s="0"/>
      <c r="AMC40" s="0"/>
      <c r="AMD40" s="0"/>
      <c r="AME40" s="0"/>
      <c r="AMF40" s="0"/>
      <c r="AMG40" s="0"/>
      <c r="AMH40" s="0"/>
      <c r="AMI40" s="0"/>
      <c r="AMJ40" s="0"/>
    </row>
    <row r="41" customFormat="false" ht="33.3" hidden="false" customHeight="false" outlineLevel="0" collapsed="false">
      <c r="A41" s="133" t="s">
        <v>255</v>
      </c>
      <c r="B41" s="129" t="s">
        <v>256</v>
      </c>
      <c r="C41" s="130" t="n">
        <v>7</v>
      </c>
      <c r="E41" s="131" t="n">
        <f aca="false">IF(C41&gt;0,1/(C41-D41),"")</f>
        <v>0.142857142857143</v>
      </c>
      <c r="F41" s="149"/>
      <c r="G41" s="132" t="str">
        <f aca="false">IF(F41=0,"",IF(F41&gt;C41,1,(F41-D41)*E41))</f>
        <v/>
      </c>
      <c r="H41" s="132" t="str">
        <f aca="false">IF(F41&gt;0,1-G41,"")</f>
        <v/>
      </c>
      <c r="I41" s="150" t="n">
        <f aca="false">IF($C41&gt;0,IF(I$3&lt;$D41,100,IF(I$3&gt;$C41,0,100-(I$3-$D41)*$E41*100)),"")</f>
        <v>85.7142857142857</v>
      </c>
      <c r="J41" s="150" t="n">
        <f aca="false">IF($C41&gt;0,IF(J$3&lt;$D41,100,IF(J$3&gt;$C41,0,100-(J$3-$D41)*$E41*100)),"")</f>
        <v>71.4285714285714</v>
      </c>
      <c r="K41" s="150" t="n">
        <f aca="false">IF($C41&gt;0,IF(K$3&lt;$D41,100,IF(K$3&gt;$C41,0,100-(K$3-$D41)*$E41*100)),"")</f>
        <v>57.1428571428571</v>
      </c>
      <c r="L41" s="150" t="n">
        <f aca="false">IF($C41&gt;0,IF(L$3&lt;$D41,100,IF(L$3&gt;$C41,0,100-(L$3-$D41)*$E41*100)),"")</f>
        <v>42.8571428571429</v>
      </c>
      <c r="M41" s="150" t="n">
        <f aca="false">IF($C41&gt;0,IF(M$3&lt;$D41,100,IF(M$3&gt;$C41,0,100-(M$3-$D41)*$E41*100)),"")</f>
        <v>28.5714285714286</v>
      </c>
      <c r="N41" s="150" t="n">
        <f aca="false">IF($C41&gt;0,IF(N$3&lt;$D41,100,IF(N$3&gt;$C41,0,100-(N$3-$D41)*$E41*100)),"")</f>
        <v>14.2857142857143</v>
      </c>
      <c r="O41" s="150" t="n">
        <f aca="false">IF($C41&gt;0,IF(O$3&lt;$D41,100,IF(O$3&gt;$C41,0,100-(O$3-$D41)*$E41*100)),"")</f>
        <v>0</v>
      </c>
      <c r="P41" s="150" t="n">
        <f aca="false">IF($C41&gt;0,IF(P$3&lt;$D41,100,IF(P$3&gt;$C41,0,100-(P$3-$D41)*$E41*100)),"")</f>
        <v>0</v>
      </c>
      <c r="Q41" s="150" t="n">
        <f aca="false">IF($C41&gt;0,IF(Q$3&lt;$D41,100,IF(Q$3&gt;$C41,0,100-(Q$3-$D41)*$E41*100)),"")</f>
        <v>0</v>
      </c>
      <c r="R41" s="150" t="n">
        <f aca="false">IF($C41&gt;0,IF(R$3&lt;$D41,100,IF(R$3&gt;$C41,0,100-(R$3-$D41)*$E41*100)),"")</f>
        <v>0</v>
      </c>
      <c r="S41" s="150" t="n">
        <f aca="false">IF($C41&gt;0,IF(S$3&lt;$D41,100,IF(S$3&gt;$C41,0,100-(S$3-$D41)*$E41*100)),"")</f>
        <v>0</v>
      </c>
      <c r="T41" s="150" t="n">
        <f aca="false">IF($C41&gt;0,IF(T$3&lt;$D41,100,IF(T$3&gt;$C41,0,100-(T$3-$D41)*$E41*100)),"")</f>
        <v>0</v>
      </c>
      <c r="U41" s="150" t="n">
        <f aca="false">IF($C41&gt;0,IF(U$3&lt;$D41,100,IF(U$3&gt;$C41,0,100-(U$3-$D41)*$E41*100)),"")</f>
        <v>0</v>
      </c>
      <c r="V41" s="150" t="n">
        <f aca="false">IF($C41&gt;0,IF(V$3&lt;$D41,100,IF(V$3&gt;$C41,0,100-(V$3-$D41)*$E41*100)),"")</f>
        <v>0</v>
      </c>
      <c r="W41" s="150" t="n">
        <f aca="false">IF($C41&gt;0,IF(W$3&lt;$D41,100,IF(W$3&gt;$C41,0,100-(W$3-$D41)*$E41*100)),"")</f>
        <v>0</v>
      </c>
      <c r="X41" s="150" t="n">
        <f aca="false">IF($C41&gt;0,IF(X$3&lt;$D41,100,IF(X$3&gt;$C41,0,100-(X$3-$D41)*$E41*100)),"")</f>
        <v>0</v>
      </c>
      <c r="Y41" s="150" t="n">
        <f aca="false">IF($C41&gt;0,IF(Y$3&lt;$D41,100,IF(Y$3&gt;$C41,0,100-(Y$3-$D41)*$E41*100)),"")</f>
        <v>0</v>
      </c>
      <c r="Z41" s="150" t="n">
        <f aca="false">IF($C41&gt;0,IF(Z$3&lt;$D41,100,IF(Z$3&gt;$C41,0,100-(Z$3-$D41)*$E41*100)),"")</f>
        <v>0</v>
      </c>
      <c r="AA41" s="150" t="n">
        <f aca="false">IF($C41&gt;0,IF(AA$3&lt;$D41,100,IF(AA$3&gt;$C41,0,100-(AA$3-$D41)*$E41*100)),"")</f>
        <v>0</v>
      </c>
      <c r="AB41" s="150" t="n">
        <f aca="false">IF($C41&gt;0,IF(AB$3&lt;$D41,100,IF(AB$3&gt;$C41,0,100-(AB$3-$D41)*$E41*100)),"")</f>
        <v>0</v>
      </c>
      <c r="AC41" s="150" t="n">
        <f aca="false">IF($C41&gt;0,IF(AC$3&lt;$D41,100,IF(AC$3&gt;$C41,0,100-(AC$3-$D41)*$E41*100)),"")</f>
        <v>0</v>
      </c>
      <c r="AD41" s="150" t="n">
        <f aca="false">IF($C41&gt;0,IF(AD$3&lt;$D41,100,IF(AD$3&gt;$C41,0,100-(AD$3-$D41)*$E41*100)),"")</f>
        <v>0</v>
      </c>
      <c r="AE41" s="150" t="n">
        <f aca="false">IF($C41&gt;0,IF(AE$3&lt;$D41,100,IF(AE$3&gt;$C41,0,100-(AE$3-$D41)*$E41*100)),"")</f>
        <v>0</v>
      </c>
      <c r="AF41" s="150" t="n">
        <f aca="false">IF($C41&gt;0,IF(AF$3&lt;$D41,100,IF(AF$3&gt;$C41,0,100-(AF$3-$D41)*$E41*100)),"")</f>
        <v>0</v>
      </c>
      <c r="AG41" s="150" t="n">
        <f aca="false">IF($C41&gt;0,IF(AG$3&lt;$D41,100,IF(AG$3&gt;$C41,0,100-(AG$3-$D41)*$E41*100)),"")</f>
        <v>0</v>
      </c>
      <c r="AH41" s="150" t="n">
        <f aca="false">IF($C41&gt;0,IF(AH$3&lt;$D41,100,IF(AH$3&gt;$C41,0,100-(AH$3-$D41)*$E41*100)),"")</f>
        <v>0</v>
      </c>
      <c r="AI41" s="150" t="n">
        <f aca="false">IF($C41&gt;0,IF(AI$3&lt;$D41,100,IF(AI$3&gt;$C41,0,100-(AI$3-$D41)*$E41*100)),"")</f>
        <v>0</v>
      </c>
      <c r="AJ41" s="150" t="n">
        <f aca="false">IF($C41&gt;0,IF(AJ$3&lt;$D41,100,IF(AJ$3&gt;$C41,0,100-(AJ$3-$D41)*$E41*100)),"")</f>
        <v>0</v>
      </c>
      <c r="AK41" s="150" t="n">
        <f aca="false">IF($C41&gt;0,IF(AK$3&lt;$D41,100,IF(AK$3&gt;$C41,0,100-(AK$3-$D41)*$E41*100)),"")</f>
        <v>0</v>
      </c>
      <c r="AL41" s="150" t="n">
        <f aca="false">IF($C41&gt;0,IF(AL$3&lt;$D41,100,IF(AL$3&gt;$C41,0,100-(AL$3-$D41)*$E41*100)),"")</f>
        <v>0</v>
      </c>
      <c r="AM41" s="150" t="n">
        <f aca="false">IF($C41&gt;0,IF(AM$3&lt;$D41,100,IF(AM$3&gt;$C41,0,100-(AM$3-$D41)*$E41*100)),"")</f>
        <v>0</v>
      </c>
      <c r="AN41" s="150" t="n">
        <f aca="false">IF($C41&gt;0,IF(AN$3&lt;$D41,100,IF(AN$3&gt;$C41,0,100-(AN$3-$D41)*$E41*100)),"")</f>
        <v>0</v>
      </c>
    </row>
    <row r="42" customFormat="false" ht="33.3" hidden="false" customHeight="false" outlineLevel="0" collapsed="false">
      <c r="A42" s="133"/>
      <c r="B42" s="129" t="s">
        <v>257</v>
      </c>
      <c r="C42" s="130" t="n">
        <v>9</v>
      </c>
      <c r="E42" s="131" t="n">
        <f aca="false">IF(C42&gt;0,1/(C42-D42),"")</f>
        <v>0.111111111111111</v>
      </c>
      <c r="F42" s="149"/>
      <c r="G42" s="132" t="str">
        <f aca="false">IF(F42=0,"",IF(F42&gt;C42,1,(F42-D42)*E42))</f>
        <v/>
      </c>
      <c r="H42" s="132" t="str">
        <f aca="false">IF(F42&gt;0,1-G42,"")</f>
        <v/>
      </c>
      <c r="I42" s="150" t="n">
        <f aca="false">IF($C42&gt;0,IF(I$3&lt;$D42,100,IF(I$3&gt;$C42,0,100-(I$3-$D42)*$E42*100)),"")</f>
        <v>88.8888888888889</v>
      </c>
      <c r="J42" s="150" t="n">
        <f aca="false">IF($C42&gt;0,IF(J$3&lt;$D42,100,IF(J$3&gt;$C42,0,100-(J$3-$D42)*$E42*100)),"")</f>
        <v>77.7777777777778</v>
      </c>
      <c r="K42" s="150" t="n">
        <f aca="false">IF($C42&gt;0,IF(K$3&lt;$D42,100,IF(K$3&gt;$C42,0,100-(K$3-$D42)*$E42*100)),"")</f>
        <v>66.6666666666667</v>
      </c>
      <c r="L42" s="150" t="n">
        <f aca="false">IF($C42&gt;0,IF(L$3&lt;$D42,100,IF(L$3&gt;$C42,0,100-(L$3-$D42)*$E42*100)),"")</f>
        <v>55.5555555555556</v>
      </c>
      <c r="M42" s="150" t="n">
        <f aca="false">IF($C42&gt;0,IF(M$3&lt;$D42,100,IF(M$3&gt;$C42,0,100-(M$3-$D42)*$E42*100)),"")</f>
        <v>44.4444444444444</v>
      </c>
      <c r="N42" s="150" t="n">
        <f aca="false">IF($C42&gt;0,IF(N$3&lt;$D42,100,IF(N$3&gt;$C42,0,100-(N$3-$D42)*$E42*100)),"")</f>
        <v>33.3333333333333</v>
      </c>
      <c r="O42" s="150" t="n">
        <f aca="false">IF($C42&gt;0,IF(O$3&lt;$D42,100,IF(O$3&gt;$C42,0,100-(O$3-$D42)*$E42*100)),"")</f>
        <v>22.2222222222222</v>
      </c>
      <c r="P42" s="150" t="n">
        <f aca="false">IF($C42&gt;0,IF(P$3&lt;$D42,100,IF(P$3&gt;$C42,0,100-(P$3-$D42)*$E42*100)),"")</f>
        <v>11.1111111111111</v>
      </c>
      <c r="Q42" s="150" t="n">
        <f aca="false">IF($C42&gt;0,IF(Q$3&lt;$D42,100,IF(Q$3&gt;$C42,0,100-(Q$3-$D42)*$E42*100)),"")</f>
        <v>0</v>
      </c>
      <c r="R42" s="150" t="n">
        <f aca="false">IF($C42&gt;0,IF(R$3&lt;$D42,100,IF(R$3&gt;$C42,0,100-(R$3-$D42)*$E42*100)),"")</f>
        <v>0</v>
      </c>
      <c r="S42" s="150" t="n">
        <f aca="false">IF($C42&gt;0,IF(S$3&lt;$D42,100,IF(S$3&gt;$C42,0,100-(S$3-$D42)*$E42*100)),"")</f>
        <v>0</v>
      </c>
      <c r="T42" s="150" t="n">
        <f aca="false">IF($C42&gt;0,IF(T$3&lt;$D42,100,IF(T$3&gt;$C42,0,100-(T$3-$D42)*$E42*100)),"")</f>
        <v>0</v>
      </c>
      <c r="U42" s="150" t="n">
        <f aca="false">IF($C42&gt;0,IF(U$3&lt;$D42,100,IF(U$3&gt;$C42,0,100-(U$3-$D42)*$E42*100)),"")</f>
        <v>0</v>
      </c>
      <c r="V42" s="150" t="n">
        <f aca="false">IF($C42&gt;0,IF(V$3&lt;$D42,100,IF(V$3&gt;$C42,0,100-(V$3-$D42)*$E42*100)),"")</f>
        <v>0</v>
      </c>
      <c r="W42" s="150" t="n">
        <f aca="false">IF($C42&gt;0,IF(W$3&lt;$D42,100,IF(W$3&gt;$C42,0,100-(W$3-$D42)*$E42*100)),"")</f>
        <v>0</v>
      </c>
      <c r="X42" s="150" t="n">
        <f aca="false">IF($C42&gt;0,IF(X$3&lt;$D42,100,IF(X$3&gt;$C42,0,100-(X$3-$D42)*$E42*100)),"")</f>
        <v>0</v>
      </c>
      <c r="Y42" s="150" t="n">
        <f aca="false">IF($C42&gt;0,IF(Y$3&lt;$D42,100,IF(Y$3&gt;$C42,0,100-(Y$3-$D42)*$E42*100)),"")</f>
        <v>0</v>
      </c>
      <c r="Z42" s="150" t="n">
        <f aca="false">IF($C42&gt;0,IF(Z$3&lt;$D42,100,IF(Z$3&gt;$C42,0,100-(Z$3-$D42)*$E42*100)),"")</f>
        <v>0</v>
      </c>
      <c r="AA42" s="150" t="n">
        <f aca="false">IF($C42&gt;0,IF(AA$3&lt;$D42,100,IF(AA$3&gt;$C42,0,100-(AA$3-$D42)*$E42*100)),"")</f>
        <v>0</v>
      </c>
      <c r="AB42" s="150" t="n">
        <f aca="false">IF($C42&gt;0,IF(AB$3&lt;$D42,100,IF(AB$3&gt;$C42,0,100-(AB$3-$D42)*$E42*100)),"")</f>
        <v>0</v>
      </c>
      <c r="AC42" s="150" t="n">
        <f aca="false">IF($C42&gt;0,IF(AC$3&lt;$D42,100,IF(AC$3&gt;$C42,0,100-(AC$3-$D42)*$E42*100)),"")</f>
        <v>0</v>
      </c>
      <c r="AD42" s="150" t="n">
        <f aca="false">IF($C42&gt;0,IF(AD$3&lt;$D42,100,IF(AD$3&gt;$C42,0,100-(AD$3-$D42)*$E42*100)),"")</f>
        <v>0</v>
      </c>
      <c r="AE42" s="150" t="n">
        <f aca="false">IF($C42&gt;0,IF(AE$3&lt;$D42,100,IF(AE$3&gt;$C42,0,100-(AE$3-$D42)*$E42*100)),"")</f>
        <v>0</v>
      </c>
      <c r="AF42" s="150" t="n">
        <f aca="false">IF($C42&gt;0,IF(AF$3&lt;$D42,100,IF(AF$3&gt;$C42,0,100-(AF$3-$D42)*$E42*100)),"")</f>
        <v>0</v>
      </c>
      <c r="AG42" s="150" t="n">
        <f aca="false">IF($C42&gt;0,IF(AG$3&lt;$D42,100,IF(AG$3&gt;$C42,0,100-(AG$3-$D42)*$E42*100)),"")</f>
        <v>0</v>
      </c>
      <c r="AH42" s="150" t="n">
        <f aca="false">IF($C42&gt;0,IF(AH$3&lt;$D42,100,IF(AH$3&gt;$C42,0,100-(AH$3-$D42)*$E42*100)),"")</f>
        <v>0</v>
      </c>
      <c r="AI42" s="150" t="n">
        <f aca="false">IF($C42&gt;0,IF(AI$3&lt;$D42,100,IF(AI$3&gt;$C42,0,100-(AI$3-$D42)*$E42*100)),"")</f>
        <v>0</v>
      </c>
      <c r="AJ42" s="150" t="n">
        <f aca="false">IF($C42&gt;0,IF(AJ$3&lt;$D42,100,IF(AJ$3&gt;$C42,0,100-(AJ$3-$D42)*$E42*100)),"")</f>
        <v>0</v>
      </c>
      <c r="AK42" s="150" t="n">
        <f aca="false">IF($C42&gt;0,IF(AK$3&lt;$D42,100,IF(AK$3&gt;$C42,0,100-(AK$3-$D42)*$E42*100)),"")</f>
        <v>0</v>
      </c>
      <c r="AL42" s="150" t="n">
        <f aca="false">IF($C42&gt;0,IF(AL$3&lt;$D42,100,IF(AL$3&gt;$C42,0,100-(AL$3-$D42)*$E42*100)),"")</f>
        <v>0</v>
      </c>
      <c r="AM42" s="150" t="n">
        <f aca="false">IF($C42&gt;0,IF(AM$3&lt;$D42,100,IF(AM$3&gt;$C42,0,100-(AM$3-$D42)*$E42*100)),"")</f>
        <v>0</v>
      </c>
      <c r="AN42" s="150" t="n">
        <f aca="false">IF($C42&gt;0,IF(AN$3&lt;$D42,100,IF(AN$3&gt;$C42,0,100-(AN$3-$D42)*$E42*100)),"")</f>
        <v>0</v>
      </c>
    </row>
    <row r="43" customFormat="false" ht="12.8" hidden="false" customHeight="false" outlineLevel="0" collapsed="false">
      <c r="A43" s="133"/>
      <c r="B43" s="129" t="s">
        <v>258</v>
      </c>
      <c r="C43" s="130" t="n">
        <v>9</v>
      </c>
      <c r="E43" s="131" t="n">
        <f aca="false">IF(C43&gt;0,1/(C43-D43),"")</f>
        <v>0.111111111111111</v>
      </c>
      <c r="F43" s="149"/>
      <c r="G43" s="132" t="str">
        <f aca="false">IF(F43=0,"",IF(F43&gt;C43,1,(F43-D43)*E43))</f>
        <v/>
      </c>
      <c r="H43" s="132" t="str">
        <f aca="false">IF(F43&gt;0,1-G43,"")</f>
        <v/>
      </c>
      <c r="I43" s="150" t="n">
        <f aca="false">IF($C43&gt;0,IF(I$3&lt;$D43,100,IF(I$3&gt;$C43,0,100-(I$3-$D43)*$E43*100)),"")</f>
        <v>88.8888888888889</v>
      </c>
      <c r="J43" s="150" t="n">
        <f aca="false">IF($C43&gt;0,IF(J$3&lt;$D43,100,IF(J$3&gt;$C43,0,100-(J$3-$D43)*$E43*100)),"")</f>
        <v>77.7777777777778</v>
      </c>
      <c r="K43" s="150" t="n">
        <f aca="false">IF($C43&gt;0,IF(K$3&lt;$D43,100,IF(K$3&gt;$C43,0,100-(K$3-$D43)*$E43*100)),"")</f>
        <v>66.6666666666667</v>
      </c>
      <c r="L43" s="150" t="n">
        <f aca="false">IF($C43&gt;0,IF(L$3&lt;$D43,100,IF(L$3&gt;$C43,0,100-(L$3-$D43)*$E43*100)),"")</f>
        <v>55.5555555555556</v>
      </c>
      <c r="M43" s="150" t="n">
        <f aca="false">IF($C43&gt;0,IF(M$3&lt;$D43,100,IF(M$3&gt;$C43,0,100-(M$3-$D43)*$E43*100)),"")</f>
        <v>44.4444444444444</v>
      </c>
      <c r="N43" s="150" t="n">
        <f aca="false">IF($C43&gt;0,IF(N$3&lt;$D43,100,IF(N$3&gt;$C43,0,100-(N$3-$D43)*$E43*100)),"")</f>
        <v>33.3333333333333</v>
      </c>
      <c r="O43" s="150" t="n">
        <f aca="false">IF($C43&gt;0,IF(O$3&lt;$D43,100,IF(O$3&gt;$C43,0,100-(O$3-$D43)*$E43*100)),"")</f>
        <v>22.2222222222222</v>
      </c>
      <c r="P43" s="150" t="n">
        <f aca="false">IF($C43&gt;0,IF(P$3&lt;$D43,100,IF(P$3&gt;$C43,0,100-(P$3-$D43)*$E43*100)),"")</f>
        <v>11.1111111111111</v>
      </c>
      <c r="Q43" s="150" t="n">
        <f aca="false">IF($C43&gt;0,IF(Q$3&lt;$D43,100,IF(Q$3&gt;$C43,0,100-(Q$3-$D43)*$E43*100)),"")</f>
        <v>0</v>
      </c>
      <c r="R43" s="150" t="n">
        <f aca="false">IF($C43&gt;0,IF(R$3&lt;$D43,100,IF(R$3&gt;$C43,0,100-(R$3-$D43)*$E43*100)),"")</f>
        <v>0</v>
      </c>
      <c r="S43" s="150" t="n">
        <f aca="false">IF($C43&gt;0,IF(S$3&lt;$D43,100,IF(S$3&gt;$C43,0,100-(S$3-$D43)*$E43*100)),"")</f>
        <v>0</v>
      </c>
      <c r="T43" s="150" t="n">
        <f aca="false">IF($C43&gt;0,IF(T$3&lt;$D43,100,IF(T$3&gt;$C43,0,100-(T$3-$D43)*$E43*100)),"")</f>
        <v>0</v>
      </c>
      <c r="U43" s="150" t="n">
        <f aca="false">IF($C43&gt;0,IF(U$3&lt;$D43,100,IF(U$3&gt;$C43,0,100-(U$3-$D43)*$E43*100)),"")</f>
        <v>0</v>
      </c>
      <c r="V43" s="150" t="n">
        <f aca="false">IF($C43&gt;0,IF(V$3&lt;$D43,100,IF(V$3&gt;$C43,0,100-(V$3-$D43)*$E43*100)),"")</f>
        <v>0</v>
      </c>
      <c r="W43" s="150" t="n">
        <f aca="false">IF($C43&gt;0,IF(W$3&lt;$D43,100,IF(W$3&gt;$C43,0,100-(W$3-$D43)*$E43*100)),"")</f>
        <v>0</v>
      </c>
      <c r="X43" s="150" t="n">
        <f aca="false">IF($C43&gt;0,IF(X$3&lt;$D43,100,IF(X$3&gt;$C43,0,100-(X$3-$D43)*$E43*100)),"")</f>
        <v>0</v>
      </c>
      <c r="Y43" s="150" t="n">
        <f aca="false">IF($C43&gt;0,IF(Y$3&lt;$D43,100,IF(Y$3&gt;$C43,0,100-(Y$3-$D43)*$E43*100)),"")</f>
        <v>0</v>
      </c>
      <c r="Z43" s="150" t="n">
        <f aca="false">IF($C43&gt;0,IF(Z$3&lt;$D43,100,IF(Z$3&gt;$C43,0,100-(Z$3-$D43)*$E43*100)),"")</f>
        <v>0</v>
      </c>
      <c r="AA43" s="150" t="n">
        <f aca="false">IF($C43&gt;0,IF(AA$3&lt;$D43,100,IF(AA$3&gt;$C43,0,100-(AA$3-$D43)*$E43*100)),"")</f>
        <v>0</v>
      </c>
      <c r="AB43" s="150" t="n">
        <f aca="false">IF($C43&gt;0,IF(AB$3&lt;$D43,100,IF(AB$3&gt;$C43,0,100-(AB$3-$D43)*$E43*100)),"")</f>
        <v>0</v>
      </c>
      <c r="AC43" s="150" t="n">
        <f aca="false">IF($C43&gt;0,IF(AC$3&lt;$D43,100,IF(AC$3&gt;$C43,0,100-(AC$3-$D43)*$E43*100)),"")</f>
        <v>0</v>
      </c>
      <c r="AD43" s="150" t="n">
        <f aca="false">IF($C43&gt;0,IF(AD$3&lt;$D43,100,IF(AD$3&gt;$C43,0,100-(AD$3-$D43)*$E43*100)),"")</f>
        <v>0</v>
      </c>
      <c r="AE43" s="150" t="n">
        <f aca="false">IF($C43&gt;0,IF(AE$3&lt;$D43,100,IF(AE$3&gt;$C43,0,100-(AE$3-$D43)*$E43*100)),"")</f>
        <v>0</v>
      </c>
      <c r="AF43" s="150" t="n">
        <f aca="false">IF($C43&gt;0,IF(AF$3&lt;$D43,100,IF(AF$3&gt;$C43,0,100-(AF$3-$D43)*$E43*100)),"")</f>
        <v>0</v>
      </c>
      <c r="AG43" s="150" t="n">
        <f aca="false">IF($C43&gt;0,IF(AG$3&lt;$D43,100,IF(AG$3&gt;$C43,0,100-(AG$3-$D43)*$E43*100)),"")</f>
        <v>0</v>
      </c>
      <c r="AH43" s="150" t="n">
        <f aca="false">IF($C43&gt;0,IF(AH$3&lt;$D43,100,IF(AH$3&gt;$C43,0,100-(AH$3-$D43)*$E43*100)),"")</f>
        <v>0</v>
      </c>
      <c r="AI43" s="150" t="n">
        <f aca="false">IF($C43&gt;0,IF(AI$3&lt;$D43,100,IF(AI$3&gt;$C43,0,100-(AI$3-$D43)*$E43*100)),"")</f>
        <v>0</v>
      </c>
      <c r="AJ43" s="150" t="n">
        <f aca="false">IF($C43&gt;0,IF(AJ$3&lt;$D43,100,IF(AJ$3&gt;$C43,0,100-(AJ$3-$D43)*$E43*100)),"")</f>
        <v>0</v>
      </c>
      <c r="AK43" s="150" t="n">
        <f aca="false">IF($C43&gt;0,IF(AK$3&lt;$D43,100,IF(AK$3&gt;$C43,0,100-(AK$3-$D43)*$E43*100)),"")</f>
        <v>0</v>
      </c>
      <c r="AL43" s="150" t="n">
        <f aca="false">IF($C43&gt;0,IF(AL$3&lt;$D43,100,IF(AL$3&gt;$C43,0,100-(AL$3-$D43)*$E43*100)),"")</f>
        <v>0</v>
      </c>
      <c r="AM43" s="150" t="n">
        <f aca="false">IF($C43&gt;0,IF(AM$3&lt;$D43,100,IF(AM$3&gt;$C43,0,100-(AM$3-$D43)*$E43*100)),"")</f>
        <v>0</v>
      </c>
      <c r="AN43" s="150" t="n">
        <f aca="false">IF($C43&gt;0,IF(AN$3&lt;$D43,100,IF(AN$3&gt;$C43,0,100-(AN$3-$D43)*$E43*100)),"")</f>
        <v>0</v>
      </c>
    </row>
    <row r="44" customFormat="false" ht="22.65" hidden="false" customHeight="false" outlineLevel="0" collapsed="false">
      <c r="A44" s="133"/>
      <c r="B44" s="129" t="s">
        <v>259</v>
      </c>
      <c r="C44" s="130" t="n">
        <v>12</v>
      </c>
      <c r="E44" s="131" t="n">
        <f aca="false">IF(C44&gt;0,1/(C44-D44),"")</f>
        <v>0.0833333333333333</v>
      </c>
      <c r="F44" s="149"/>
      <c r="G44" s="132" t="str">
        <f aca="false">IF(F44=0,"",IF(F44&gt;C44,1,(F44-D44)*E44))</f>
        <v/>
      </c>
      <c r="H44" s="132" t="str">
        <f aca="false">IF(F44&gt;0,1-G44,"")</f>
        <v/>
      </c>
      <c r="I44" s="150" t="n">
        <f aca="false">IF($C44&gt;0,IF(I$3&lt;$D44,100,IF(I$3&gt;$C44,0,100-(I$3-$D44)*$E44*100)),"")</f>
        <v>91.6666666666667</v>
      </c>
      <c r="J44" s="150" t="n">
        <f aca="false">IF($C44&gt;0,IF(J$3&lt;$D44,100,IF(J$3&gt;$C44,0,100-(J$3-$D44)*$E44*100)),"")</f>
        <v>83.3333333333333</v>
      </c>
      <c r="K44" s="150" t="n">
        <f aca="false">IF($C44&gt;0,IF(K$3&lt;$D44,100,IF(K$3&gt;$C44,0,100-(K$3-$D44)*$E44*100)),"")</f>
        <v>75</v>
      </c>
      <c r="L44" s="150" t="n">
        <f aca="false">IF($C44&gt;0,IF(L$3&lt;$D44,100,IF(L$3&gt;$C44,0,100-(L$3-$D44)*$E44*100)),"")</f>
        <v>66.6666666666667</v>
      </c>
      <c r="M44" s="150" t="n">
        <f aca="false">IF($C44&gt;0,IF(M$3&lt;$D44,100,IF(M$3&gt;$C44,0,100-(M$3-$D44)*$E44*100)),"")</f>
        <v>58.3333333333333</v>
      </c>
      <c r="N44" s="150" t="n">
        <f aca="false">IF($C44&gt;0,IF(N$3&lt;$D44,100,IF(N$3&gt;$C44,0,100-(N$3-$D44)*$E44*100)),"")</f>
        <v>50</v>
      </c>
      <c r="O44" s="150" t="n">
        <f aca="false">IF($C44&gt;0,IF(O$3&lt;$D44,100,IF(O$3&gt;$C44,0,100-(O$3-$D44)*$E44*100)),"")</f>
        <v>41.6666666666667</v>
      </c>
      <c r="P44" s="150" t="n">
        <f aca="false">IF($C44&gt;0,IF(P$3&lt;$D44,100,IF(P$3&gt;$C44,0,100-(P$3-$D44)*$E44*100)),"")</f>
        <v>33.3333333333333</v>
      </c>
      <c r="Q44" s="150" t="n">
        <f aca="false">IF($C44&gt;0,IF(Q$3&lt;$D44,100,IF(Q$3&gt;$C44,0,100-(Q$3-$D44)*$E44*100)),"")</f>
        <v>25</v>
      </c>
      <c r="R44" s="150" t="n">
        <f aca="false">IF($C44&gt;0,IF(R$3&lt;$D44,100,IF(R$3&gt;$C44,0,100-(R$3-$D44)*$E44*100)),"")</f>
        <v>16.6666666666667</v>
      </c>
      <c r="S44" s="150" t="n">
        <f aca="false">IF($C44&gt;0,IF(S$3&lt;$D44,100,IF(S$3&gt;$C44,0,100-(S$3-$D44)*$E44*100)),"")</f>
        <v>8.33333333333334</v>
      </c>
      <c r="T44" s="150" t="n">
        <f aca="false">IF($C44&gt;0,IF(T$3&lt;$D44,100,IF(T$3&gt;$C44,0,100-(T$3-$D44)*$E44*100)),"")</f>
        <v>0</v>
      </c>
      <c r="U44" s="150" t="n">
        <f aca="false">IF($C44&gt;0,IF(U$3&lt;$D44,100,IF(U$3&gt;$C44,0,100-(U$3-$D44)*$E44*100)),"")</f>
        <v>0</v>
      </c>
      <c r="V44" s="150" t="n">
        <f aca="false">IF($C44&gt;0,IF(V$3&lt;$D44,100,IF(V$3&gt;$C44,0,100-(V$3-$D44)*$E44*100)),"")</f>
        <v>0</v>
      </c>
      <c r="W44" s="150" t="n">
        <f aca="false">IF($C44&gt;0,IF(W$3&lt;$D44,100,IF(W$3&gt;$C44,0,100-(W$3-$D44)*$E44*100)),"")</f>
        <v>0</v>
      </c>
      <c r="X44" s="150" t="n">
        <f aca="false">IF($C44&gt;0,IF(X$3&lt;$D44,100,IF(X$3&gt;$C44,0,100-(X$3-$D44)*$E44*100)),"")</f>
        <v>0</v>
      </c>
      <c r="Y44" s="150" t="n">
        <f aca="false">IF($C44&gt;0,IF(Y$3&lt;$D44,100,IF(Y$3&gt;$C44,0,100-(Y$3-$D44)*$E44*100)),"")</f>
        <v>0</v>
      </c>
      <c r="Z44" s="150" t="n">
        <f aca="false">IF($C44&gt;0,IF(Z$3&lt;$D44,100,IF(Z$3&gt;$C44,0,100-(Z$3-$D44)*$E44*100)),"")</f>
        <v>0</v>
      </c>
      <c r="AA44" s="150" t="n">
        <f aca="false">IF($C44&gt;0,IF(AA$3&lt;$D44,100,IF(AA$3&gt;$C44,0,100-(AA$3-$D44)*$E44*100)),"")</f>
        <v>0</v>
      </c>
      <c r="AB44" s="150" t="n">
        <f aca="false">IF($C44&gt;0,IF(AB$3&lt;$D44,100,IF(AB$3&gt;$C44,0,100-(AB$3-$D44)*$E44*100)),"")</f>
        <v>0</v>
      </c>
      <c r="AC44" s="150" t="n">
        <f aca="false">IF($C44&gt;0,IF(AC$3&lt;$D44,100,IF(AC$3&gt;$C44,0,100-(AC$3-$D44)*$E44*100)),"")</f>
        <v>0</v>
      </c>
      <c r="AD44" s="150" t="n">
        <f aca="false">IF($C44&gt;0,IF(AD$3&lt;$D44,100,IF(AD$3&gt;$C44,0,100-(AD$3-$D44)*$E44*100)),"")</f>
        <v>0</v>
      </c>
      <c r="AE44" s="150" t="n">
        <f aca="false">IF($C44&gt;0,IF(AE$3&lt;$D44,100,IF(AE$3&gt;$C44,0,100-(AE$3-$D44)*$E44*100)),"")</f>
        <v>0</v>
      </c>
      <c r="AF44" s="150" t="n">
        <f aca="false">IF($C44&gt;0,IF(AF$3&lt;$D44,100,IF(AF$3&gt;$C44,0,100-(AF$3-$D44)*$E44*100)),"")</f>
        <v>0</v>
      </c>
      <c r="AG44" s="150" t="n">
        <f aca="false">IF($C44&gt;0,IF(AG$3&lt;$D44,100,IF(AG$3&gt;$C44,0,100-(AG$3-$D44)*$E44*100)),"")</f>
        <v>0</v>
      </c>
      <c r="AH44" s="150" t="n">
        <f aca="false">IF($C44&gt;0,IF(AH$3&lt;$D44,100,IF(AH$3&gt;$C44,0,100-(AH$3-$D44)*$E44*100)),"")</f>
        <v>0</v>
      </c>
      <c r="AI44" s="150" t="n">
        <f aca="false">IF($C44&gt;0,IF(AI$3&lt;$D44,100,IF(AI$3&gt;$C44,0,100-(AI$3-$D44)*$E44*100)),"")</f>
        <v>0</v>
      </c>
      <c r="AJ44" s="150" t="n">
        <f aca="false">IF($C44&gt;0,IF(AJ$3&lt;$D44,100,IF(AJ$3&gt;$C44,0,100-(AJ$3-$D44)*$E44*100)),"")</f>
        <v>0</v>
      </c>
      <c r="AK44" s="150" t="n">
        <f aca="false">IF($C44&gt;0,IF(AK$3&lt;$D44,100,IF(AK$3&gt;$C44,0,100-(AK$3-$D44)*$E44*100)),"")</f>
        <v>0</v>
      </c>
      <c r="AL44" s="150" t="n">
        <f aca="false">IF($C44&gt;0,IF(AL$3&lt;$D44,100,IF(AL$3&gt;$C44,0,100-(AL$3-$D44)*$E44*100)),"")</f>
        <v>0</v>
      </c>
      <c r="AM44" s="150" t="n">
        <f aca="false">IF($C44&gt;0,IF(AM$3&lt;$D44,100,IF(AM$3&gt;$C44,0,100-(AM$3-$D44)*$E44*100)),"")</f>
        <v>0</v>
      </c>
      <c r="AN44" s="150" t="n">
        <f aca="false">IF($C44&gt;0,IF(AN$3&lt;$D44,100,IF(AN$3&gt;$C44,0,100-(AN$3-$D44)*$E44*100)),"")</f>
        <v>0</v>
      </c>
    </row>
    <row r="45" customFormat="false" ht="12.8" hidden="false" customHeight="false" outlineLevel="0" collapsed="false">
      <c r="A45" s="133"/>
      <c r="B45" s="129" t="s">
        <v>260</v>
      </c>
      <c r="C45" s="130" t="n">
        <v>20</v>
      </c>
      <c r="E45" s="131" t="n">
        <f aca="false">IF(C45&gt;0,1/(C45-D45),"")</f>
        <v>0.05</v>
      </c>
      <c r="F45" s="149"/>
      <c r="G45" s="132" t="str">
        <f aca="false">IF(F45=0,"",IF(F45&gt;C45,1,(F45-D45)*E45))</f>
        <v/>
      </c>
      <c r="H45" s="132" t="str">
        <f aca="false">IF(F45&gt;0,1-G45,"")</f>
        <v/>
      </c>
      <c r="I45" s="150" t="n">
        <f aca="false">IF($C45&gt;0,IF(I$3&lt;$D45,100,IF(I$3&gt;$C45,0,100-(I$3-$D45)*$E45*100)),"")</f>
        <v>95</v>
      </c>
      <c r="J45" s="150" t="n">
        <f aca="false">IF($C45&gt;0,IF(J$3&lt;$D45,100,IF(J$3&gt;$C45,0,100-(J$3-$D45)*$E45*100)),"")</f>
        <v>90</v>
      </c>
      <c r="K45" s="150" t="n">
        <f aca="false">IF($C45&gt;0,IF(K$3&lt;$D45,100,IF(K$3&gt;$C45,0,100-(K$3-$D45)*$E45*100)),"")</f>
        <v>85</v>
      </c>
      <c r="L45" s="150" t="n">
        <f aca="false">IF($C45&gt;0,IF(L$3&lt;$D45,100,IF(L$3&gt;$C45,0,100-(L$3-$D45)*$E45*100)),"")</f>
        <v>80</v>
      </c>
      <c r="M45" s="150" t="n">
        <f aca="false">IF($C45&gt;0,IF(M$3&lt;$D45,100,IF(M$3&gt;$C45,0,100-(M$3-$D45)*$E45*100)),"")</f>
        <v>75</v>
      </c>
      <c r="N45" s="150" t="n">
        <f aca="false">IF($C45&gt;0,IF(N$3&lt;$D45,100,IF(N$3&gt;$C45,0,100-(N$3-$D45)*$E45*100)),"")</f>
        <v>70</v>
      </c>
      <c r="O45" s="150" t="n">
        <f aca="false">IF($C45&gt;0,IF(O$3&lt;$D45,100,IF(O$3&gt;$C45,0,100-(O$3-$D45)*$E45*100)),"")</f>
        <v>65</v>
      </c>
      <c r="P45" s="150" t="n">
        <f aca="false">IF($C45&gt;0,IF(P$3&lt;$D45,100,IF(P$3&gt;$C45,0,100-(P$3-$D45)*$E45*100)),"")</f>
        <v>60</v>
      </c>
      <c r="Q45" s="150" t="n">
        <f aca="false">IF($C45&gt;0,IF(Q$3&lt;$D45,100,IF(Q$3&gt;$C45,0,100-(Q$3-$D45)*$E45*100)),"")</f>
        <v>55</v>
      </c>
      <c r="R45" s="150" t="n">
        <f aca="false">IF($C45&gt;0,IF(R$3&lt;$D45,100,IF(R$3&gt;$C45,0,100-(R$3-$D45)*$E45*100)),"")</f>
        <v>50</v>
      </c>
      <c r="S45" s="150" t="n">
        <f aca="false">IF($C45&gt;0,IF(S$3&lt;$D45,100,IF(S$3&gt;$C45,0,100-(S$3-$D45)*$E45*100)),"")</f>
        <v>45</v>
      </c>
      <c r="T45" s="150" t="n">
        <f aca="false">IF($C45&gt;0,IF(T$3&lt;$D45,100,IF(T$3&gt;$C45,0,100-(T$3-$D45)*$E45*100)),"")</f>
        <v>40</v>
      </c>
      <c r="U45" s="150" t="n">
        <f aca="false">IF($C45&gt;0,IF(U$3&lt;$D45,100,IF(U$3&gt;$C45,0,100-(U$3-$D45)*$E45*100)),"")</f>
        <v>35</v>
      </c>
      <c r="V45" s="150" t="n">
        <f aca="false">IF($C45&gt;0,IF(V$3&lt;$D45,100,IF(V$3&gt;$C45,0,100-(V$3-$D45)*$E45*100)),"")</f>
        <v>30</v>
      </c>
      <c r="W45" s="150" t="n">
        <f aca="false">IF($C45&gt;0,IF(W$3&lt;$D45,100,IF(W$3&gt;$C45,0,100-(W$3-$D45)*$E45*100)),"")</f>
        <v>25</v>
      </c>
      <c r="X45" s="150" t="n">
        <f aca="false">IF($C45&gt;0,IF(X$3&lt;$D45,100,IF(X$3&gt;$C45,0,100-(X$3-$D45)*$E45*100)),"")</f>
        <v>20</v>
      </c>
      <c r="Y45" s="150" t="n">
        <f aca="false">IF($C45&gt;0,IF(Y$3&lt;$D45,100,IF(Y$3&gt;$C45,0,100-(Y$3-$D45)*$E45*100)),"")</f>
        <v>15</v>
      </c>
      <c r="Z45" s="150" t="n">
        <f aca="false">IF($C45&gt;0,IF(Z$3&lt;$D45,100,IF(Z$3&gt;$C45,0,100-(Z$3-$D45)*$E45*100)),"")</f>
        <v>10</v>
      </c>
      <c r="AA45" s="150" t="n">
        <f aca="false">IF($C45&gt;0,IF(AA$3&lt;$D45,100,IF(AA$3&gt;$C45,0,100-(AA$3-$D45)*$E45*100)),"")</f>
        <v>5</v>
      </c>
      <c r="AB45" s="150" t="n">
        <f aca="false">IF($C45&gt;0,IF(AB$3&lt;$D45,100,IF(AB$3&gt;$C45,0,100-(AB$3-$D45)*$E45*100)),"")</f>
        <v>0</v>
      </c>
      <c r="AC45" s="150" t="n">
        <f aca="false">IF($C45&gt;0,IF(AC$3&lt;$D45,100,IF(AC$3&gt;$C45,0,100-(AC$3-$D45)*$E45*100)),"")</f>
        <v>0</v>
      </c>
      <c r="AD45" s="150" t="n">
        <f aca="false">IF($C45&gt;0,IF(AD$3&lt;$D45,100,IF(AD$3&gt;$C45,0,100-(AD$3-$D45)*$E45*100)),"")</f>
        <v>0</v>
      </c>
      <c r="AE45" s="150" t="n">
        <f aca="false">IF($C45&gt;0,IF(AE$3&lt;$D45,100,IF(AE$3&gt;$C45,0,100-(AE$3-$D45)*$E45*100)),"")</f>
        <v>0</v>
      </c>
      <c r="AF45" s="150" t="n">
        <f aca="false">IF($C45&gt;0,IF(AF$3&lt;$D45,100,IF(AF$3&gt;$C45,0,100-(AF$3-$D45)*$E45*100)),"")</f>
        <v>0</v>
      </c>
      <c r="AG45" s="150" t="n">
        <f aca="false">IF($C45&gt;0,IF(AG$3&lt;$D45,100,IF(AG$3&gt;$C45,0,100-(AG$3-$D45)*$E45*100)),"")</f>
        <v>0</v>
      </c>
      <c r="AH45" s="150" t="n">
        <f aca="false">IF($C45&gt;0,IF(AH$3&lt;$D45,100,IF(AH$3&gt;$C45,0,100-(AH$3-$D45)*$E45*100)),"")</f>
        <v>0</v>
      </c>
      <c r="AI45" s="150" t="n">
        <f aca="false">IF($C45&gt;0,IF(AI$3&lt;$D45,100,IF(AI$3&gt;$C45,0,100-(AI$3-$D45)*$E45*100)),"")</f>
        <v>0</v>
      </c>
      <c r="AJ45" s="150" t="n">
        <f aca="false">IF($C45&gt;0,IF(AJ$3&lt;$D45,100,IF(AJ$3&gt;$C45,0,100-(AJ$3-$D45)*$E45*100)),"")</f>
        <v>0</v>
      </c>
      <c r="AK45" s="150" t="n">
        <f aca="false">IF($C45&gt;0,IF(AK$3&lt;$D45,100,IF(AK$3&gt;$C45,0,100-(AK$3-$D45)*$E45*100)),"")</f>
        <v>0</v>
      </c>
      <c r="AL45" s="150" t="n">
        <f aca="false">IF($C45&gt;0,IF(AL$3&lt;$D45,100,IF(AL$3&gt;$C45,0,100-(AL$3-$D45)*$E45*100)),"")</f>
        <v>0</v>
      </c>
      <c r="AM45" s="150" t="n">
        <f aca="false">IF($C45&gt;0,IF(AM$3&lt;$D45,100,IF(AM$3&gt;$C45,0,100-(AM$3-$D45)*$E45*100)),"")</f>
        <v>0</v>
      </c>
      <c r="AN45" s="150" t="n">
        <f aca="false">IF($C45&gt;0,IF(AN$3&lt;$D45,100,IF(AN$3&gt;$C45,0,100-(AN$3-$D45)*$E45*100)),"")</f>
        <v>0</v>
      </c>
    </row>
    <row r="46" customFormat="false" ht="22.2" hidden="false" customHeight="false" outlineLevel="0" collapsed="false">
      <c r="A46" s="133"/>
      <c r="B46" s="129" t="s">
        <v>261</v>
      </c>
      <c r="C46" s="130" t="n">
        <v>6</v>
      </c>
      <c r="E46" s="131" t="n">
        <f aca="false">IF(C46&gt;0,1/(C46-D46),"")</f>
        <v>0.166666666666667</v>
      </c>
      <c r="F46" s="149"/>
      <c r="G46" s="132" t="str">
        <f aca="false">IF(F46=0,"",IF(F46&gt;C46,1,(F46-D46)*E46))</f>
        <v/>
      </c>
      <c r="H46" s="132" t="str">
        <f aca="false">IF(F46&gt;0,1-G46,"")</f>
        <v/>
      </c>
      <c r="I46" s="150" t="n">
        <f aca="false">IF($C46&gt;0,IF(I$3&lt;$D46,100,IF(I$3&gt;$C46,0,100-(I$3-$D46)*$E46*100)),"")</f>
        <v>83.3333333333333</v>
      </c>
      <c r="J46" s="150" t="n">
        <f aca="false">IF($C46&gt;0,IF(J$3&lt;$D46,100,IF(J$3&gt;$C46,0,100-(J$3-$D46)*$E46*100)),"")</f>
        <v>66.6666666666667</v>
      </c>
      <c r="K46" s="150" t="n">
        <f aca="false">IF($C46&gt;0,IF(K$3&lt;$D46,100,IF(K$3&gt;$C46,0,100-(K$3-$D46)*$E46*100)),"")</f>
        <v>50</v>
      </c>
      <c r="L46" s="150" t="n">
        <f aca="false">IF($C46&gt;0,IF(L$3&lt;$D46,100,IF(L$3&gt;$C46,0,100-(L$3-$D46)*$E46*100)),"")</f>
        <v>33.3333333333333</v>
      </c>
      <c r="M46" s="150" t="n">
        <f aca="false">IF($C46&gt;0,IF(M$3&lt;$D46,100,IF(M$3&gt;$C46,0,100-(M$3-$D46)*$E46*100)),"")</f>
        <v>16.6666666666667</v>
      </c>
      <c r="N46" s="150" t="n">
        <f aca="false">IF($C46&gt;0,IF(N$3&lt;$D46,100,IF(N$3&gt;$C46,0,100-(N$3-$D46)*$E46*100)),"")</f>
        <v>0</v>
      </c>
      <c r="O46" s="150" t="n">
        <f aca="false">IF($C46&gt;0,IF(O$3&lt;$D46,100,IF(O$3&gt;$C46,0,100-(O$3-$D46)*$E46*100)),"")</f>
        <v>0</v>
      </c>
      <c r="P46" s="150" t="n">
        <f aca="false">IF($C46&gt;0,IF(P$3&lt;$D46,100,IF(P$3&gt;$C46,0,100-(P$3-$D46)*$E46*100)),"")</f>
        <v>0</v>
      </c>
      <c r="Q46" s="150" t="n">
        <f aca="false">IF($C46&gt;0,IF(Q$3&lt;$D46,100,IF(Q$3&gt;$C46,0,100-(Q$3-$D46)*$E46*100)),"")</f>
        <v>0</v>
      </c>
      <c r="R46" s="150" t="n">
        <f aca="false">IF($C46&gt;0,IF(R$3&lt;$D46,100,IF(R$3&gt;$C46,0,100-(R$3-$D46)*$E46*100)),"")</f>
        <v>0</v>
      </c>
      <c r="S46" s="150" t="n">
        <f aca="false">IF($C46&gt;0,IF(S$3&lt;$D46,100,IF(S$3&gt;$C46,0,100-(S$3-$D46)*$E46*100)),"")</f>
        <v>0</v>
      </c>
      <c r="T46" s="150" t="n">
        <f aca="false">IF($C46&gt;0,IF(T$3&lt;$D46,100,IF(T$3&gt;$C46,0,100-(T$3-$D46)*$E46*100)),"")</f>
        <v>0</v>
      </c>
      <c r="U46" s="150" t="n">
        <f aca="false">IF($C46&gt;0,IF(U$3&lt;$D46,100,IF(U$3&gt;$C46,0,100-(U$3-$D46)*$E46*100)),"")</f>
        <v>0</v>
      </c>
      <c r="V46" s="150" t="n">
        <f aca="false">IF($C46&gt;0,IF(V$3&lt;$D46,100,IF(V$3&gt;$C46,0,100-(V$3-$D46)*$E46*100)),"")</f>
        <v>0</v>
      </c>
      <c r="W46" s="150" t="n">
        <f aca="false">IF($C46&gt;0,IF(W$3&lt;$D46,100,IF(W$3&gt;$C46,0,100-(W$3-$D46)*$E46*100)),"")</f>
        <v>0</v>
      </c>
      <c r="X46" s="150" t="n">
        <f aca="false">IF($C46&gt;0,IF(X$3&lt;$D46,100,IF(X$3&gt;$C46,0,100-(X$3-$D46)*$E46*100)),"")</f>
        <v>0</v>
      </c>
      <c r="Y46" s="150" t="n">
        <f aca="false">IF($C46&gt;0,IF(Y$3&lt;$D46,100,IF(Y$3&gt;$C46,0,100-(Y$3-$D46)*$E46*100)),"")</f>
        <v>0</v>
      </c>
      <c r="Z46" s="150" t="n">
        <f aca="false">IF($C46&gt;0,IF(Z$3&lt;$D46,100,IF(Z$3&gt;$C46,0,100-(Z$3-$D46)*$E46*100)),"")</f>
        <v>0</v>
      </c>
      <c r="AA46" s="150" t="n">
        <f aca="false">IF($C46&gt;0,IF(AA$3&lt;$D46,100,IF(AA$3&gt;$C46,0,100-(AA$3-$D46)*$E46*100)),"")</f>
        <v>0</v>
      </c>
      <c r="AB46" s="150" t="n">
        <f aca="false">IF($C46&gt;0,IF(AB$3&lt;$D46,100,IF(AB$3&gt;$C46,0,100-(AB$3-$D46)*$E46*100)),"")</f>
        <v>0</v>
      </c>
      <c r="AC46" s="150" t="n">
        <f aca="false">IF($C46&gt;0,IF(AC$3&lt;$D46,100,IF(AC$3&gt;$C46,0,100-(AC$3-$D46)*$E46*100)),"")</f>
        <v>0</v>
      </c>
      <c r="AD46" s="150" t="n">
        <f aca="false">IF($C46&gt;0,IF(AD$3&lt;$D46,100,IF(AD$3&gt;$C46,0,100-(AD$3-$D46)*$E46*100)),"")</f>
        <v>0</v>
      </c>
      <c r="AE46" s="150" t="n">
        <f aca="false">IF($C46&gt;0,IF(AE$3&lt;$D46,100,IF(AE$3&gt;$C46,0,100-(AE$3-$D46)*$E46*100)),"")</f>
        <v>0</v>
      </c>
      <c r="AF46" s="150" t="n">
        <f aca="false">IF($C46&gt;0,IF(AF$3&lt;$D46,100,IF(AF$3&gt;$C46,0,100-(AF$3-$D46)*$E46*100)),"")</f>
        <v>0</v>
      </c>
      <c r="AG46" s="150" t="n">
        <f aca="false">IF($C46&gt;0,IF(AG$3&lt;$D46,100,IF(AG$3&gt;$C46,0,100-(AG$3-$D46)*$E46*100)),"")</f>
        <v>0</v>
      </c>
      <c r="AH46" s="150" t="n">
        <f aca="false">IF($C46&gt;0,IF(AH$3&lt;$D46,100,IF(AH$3&gt;$C46,0,100-(AH$3-$D46)*$E46*100)),"")</f>
        <v>0</v>
      </c>
      <c r="AI46" s="150" t="n">
        <f aca="false">IF($C46&gt;0,IF(AI$3&lt;$D46,100,IF(AI$3&gt;$C46,0,100-(AI$3-$D46)*$E46*100)),"")</f>
        <v>0</v>
      </c>
      <c r="AJ46" s="150" t="n">
        <f aca="false">IF($C46&gt;0,IF(AJ$3&lt;$D46,100,IF(AJ$3&gt;$C46,0,100-(AJ$3-$D46)*$E46*100)),"")</f>
        <v>0</v>
      </c>
      <c r="AK46" s="150" t="n">
        <f aca="false">IF($C46&gt;0,IF(AK$3&lt;$D46,100,IF(AK$3&gt;$C46,0,100-(AK$3-$D46)*$E46*100)),"")</f>
        <v>0</v>
      </c>
      <c r="AL46" s="150" t="n">
        <f aca="false">IF($C46&gt;0,IF(AL$3&lt;$D46,100,IF(AL$3&gt;$C46,0,100-(AL$3-$D46)*$E46*100)),"")</f>
        <v>0</v>
      </c>
      <c r="AM46" s="150" t="n">
        <f aca="false">IF($C46&gt;0,IF(AM$3&lt;$D46,100,IF(AM$3&gt;$C46,0,100-(AM$3-$D46)*$E46*100)),"")</f>
        <v>0</v>
      </c>
      <c r="AN46" s="150" t="n">
        <f aca="false">IF($C46&gt;0,IF(AN$3&lt;$D46,100,IF(AN$3&gt;$C46,0,100-(AN$3-$D46)*$E46*100)),"")</f>
        <v>0</v>
      </c>
    </row>
    <row r="47" customFormat="false" ht="12.8" hidden="false" customHeight="false" outlineLevel="0" collapsed="false">
      <c r="A47" s="133"/>
      <c r="B47" s="129" t="s">
        <v>262</v>
      </c>
      <c r="C47" s="130" t="n">
        <v>70</v>
      </c>
      <c r="E47" s="131" t="n">
        <f aca="false">IF(C47&gt;0,1/(C47-D47),"")</f>
        <v>0.0142857142857143</v>
      </c>
      <c r="F47" s="149"/>
      <c r="G47" s="132" t="str">
        <f aca="false">IF(F47=0,"",IF(F47&gt;C47,1,(F47-D47)*E47))</f>
        <v/>
      </c>
      <c r="H47" s="132" t="str">
        <f aca="false">IF(F47&gt;0,1-G47,"")</f>
        <v/>
      </c>
      <c r="I47" s="150" t="n">
        <f aca="false">IF($C47&gt;0,IF(I$3&lt;$D47,100,IF(I$3&gt;$C47,0,100-(I$3-$D47)*$E47*100)),"")</f>
        <v>98.5714285714286</v>
      </c>
      <c r="J47" s="150" t="n">
        <f aca="false">IF($C47&gt;0,IF(J$3&lt;$D47,100,IF(J$3&gt;$C47,0,100-(J$3-$D47)*$E47*100)),"")</f>
        <v>97.1428571428571</v>
      </c>
      <c r="K47" s="150" t="n">
        <f aca="false">IF($C47&gt;0,IF(K$3&lt;$D47,100,IF(K$3&gt;$C47,0,100-(K$3-$D47)*$E47*100)),"")</f>
        <v>95.7142857142857</v>
      </c>
      <c r="L47" s="150" t="n">
        <f aca="false">IF($C47&gt;0,IF(L$3&lt;$D47,100,IF(L$3&gt;$C47,0,100-(L$3-$D47)*$E47*100)),"")</f>
        <v>94.2857142857143</v>
      </c>
      <c r="M47" s="150" t="n">
        <f aca="false">IF($C47&gt;0,IF(M$3&lt;$D47,100,IF(M$3&gt;$C47,0,100-(M$3-$D47)*$E47*100)),"")</f>
        <v>92.8571428571429</v>
      </c>
      <c r="N47" s="150" t="n">
        <f aca="false">IF($C47&gt;0,IF(N$3&lt;$D47,100,IF(N$3&gt;$C47,0,100-(N$3-$D47)*$E47*100)),"")</f>
        <v>91.4285714285714</v>
      </c>
      <c r="O47" s="150" t="n">
        <f aca="false">IF($C47&gt;0,IF(O$3&lt;$D47,100,IF(O$3&gt;$C47,0,100-(O$3-$D47)*$E47*100)),"")</f>
        <v>90</v>
      </c>
      <c r="P47" s="150" t="n">
        <f aca="false">IF($C47&gt;0,IF(P$3&lt;$D47,100,IF(P$3&gt;$C47,0,100-(P$3-$D47)*$E47*100)),"")</f>
        <v>88.5714285714286</v>
      </c>
      <c r="Q47" s="150" t="n">
        <f aca="false">IF($C47&gt;0,IF(Q$3&lt;$D47,100,IF(Q$3&gt;$C47,0,100-(Q$3-$D47)*$E47*100)),"")</f>
        <v>87.1428571428571</v>
      </c>
      <c r="R47" s="150" t="n">
        <f aca="false">IF($C47&gt;0,IF(R$3&lt;$D47,100,IF(R$3&gt;$C47,0,100-(R$3-$D47)*$E47*100)),"")</f>
        <v>85.7142857142857</v>
      </c>
      <c r="S47" s="150" t="n">
        <f aca="false">IF($C47&gt;0,IF(S$3&lt;$D47,100,IF(S$3&gt;$C47,0,100-(S$3-$D47)*$E47*100)),"")</f>
        <v>84.2857142857143</v>
      </c>
      <c r="T47" s="150" t="n">
        <f aca="false">IF($C47&gt;0,IF(T$3&lt;$D47,100,IF(T$3&gt;$C47,0,100-(T$3-$D47)*$E47*100)),"")</f>
        <v>82.8571428571429</v>
      </c>
      <c r="U47" s="150" t="n">
        <f aca="false">IF($C47&gt;0,IF(U$3&lt;$D47,100,IF(U$3&gt;$C47,0,100-(U$3-$D47)*$E47*100)),"")</f>
        <v>81.4285714285714</v>
      </c>
      <c r="V47" s="150" t="n">
        <f aca="false">IF($C47&gt;0,IF(V$3&lt;$D47,100,IF(V$3&gt;$C47,0,100-(V$3-$D47)*$E47*100)),"")</f>
        <v>80</v>
      </c>
      <c r="W47" s="150" t="n">
        <f aca="false">IF($C47&gt;0,IF(W$3&lt;$D47,100,IF(W$3&gt;$C47,0,100-(W$3-$D47)*$E47*100)),"")</f>
        <v>78.5714285714286</v>
      </c>
      <c r="X47" s="150" t="n">
        <f aca="false">IF($C47&gt;0,IF(X$3&lt;$D47,100,IF(X$3&gt;$C47,0,100-(X$3-$D47)*$E47*100)),"")</f>
        <v>77.1428571428571</v>
      </c>
      <c r="Y47" s="150" t="n">
        <f aca="false">IF($C47&gt;0,IF(Y$3&lt;$D47,100,IF(Y$3&gt;$C47,0,100-(Y$3-$D47)*$E47*100)),"")</f>
        <v>75.7142857142857</v>
      </c>
      <c r="Z47" s="150" t="n">
        <f aca="false">IF($C47&gt;0,IF(Z$3&lt;$D47,100,IF(Z$3&gt;$C47,0,100-(Z$3-$D47)*$E47*100)),"")</f>
        <v>74.2857142857143</v>
      </c>
      <c r="AA47" s="150" t="n">
        <f aca="false">IF($C47&gt;0,IF(AA$3&lt;$D47,100,IF(AA$3&gt;$C47,0,100-(AA$3-$D47)*$E47*100)),"")</f>
        <v>72.8571428571429</v>
      </c>
      <c r="AB47" s="150" t="n">
        <f aca="false">IF($C47&gt;0,IF(AB$3&lt;$D47,100,IF(AB$3&gt;$C47,0,100-(AB$3-$D47)*$E47*100)),"")</f>
        <v>71.4285714285714</v>
      </c>
      <c r="AC47" s="150" t="n">
        <f aca="false">IF($C47&gt;0,IF(AC$3&lt;$D47,100,IF(AC$3&gt;$C47,0,100-(AC$3-$D47)*$E47*100)),"")</f>
        <v>70</v>
      </c>
      <c r="AD47" s="150" t="n">
        <f aca="false">IF($C47&gt;0,IF(AD$3&lt;$D47,100,IF(AD$3&gt;$C47,0,100-(AD$3-$D47)*$E47*100)),"")</f>
        <v>68.5714285714286</v>
      </c>
      <c r="AE47" s="150" t="n">
        <f aca="false">IF($C47&gt;0,IF(AE$3&lt;$D47,100,IF(AE$3&gt;$C47,0,100-(AE$3-$D47)*$E47*100)),"")</f>
        <v>67.1428571428571</v>
      </c>
      <c r="AF47" s="150" t="n">
        <f aca="false">IF($C47&gt;0,IF(AF$3&lt;$D47,100,IF(AF$3&gt;$C47,0,100-(AF$3-$D47)*$E47*100)),"")</f>
        <v>65.7142857142857</v>
      </c>
      <c r="AG47" s="150" t="n">
        <f aca="false">IF($C47&gt;0,IF(AG$3&lt;$D47,100,IF(AG$3&gt;$C47,0,100-(AG$3-$D47)*$E47*100)),"")</f>
        <v>64.2857142857143</v>
      </c>
      <c r="AH47" s="150" t="n">
        <f aca="false">IF($C47&gt;0,IF(AH$3&lt;$D47,100,IF(AH$3&gt;$C47,0,100-(AH$3-$D47)*$E47*100)),"")</f>
        <v>62.8571428571429</v>
      </c>
      <c r="AI47" s="150" t="n">
        <f aca="false">IF($C47&gt;0,IF(AI$3&lt;$D47,100,IF(AI$3&gt;$C47,0,100-(AI$3-$D47)*$E47*100)),"")</f>
        <v>61.4285714285714</v>
      </c>
      <c r="AJ47" s="150" t="n">
        <f aca="false">IF($C47&gt;0,IF(AJ$3&lt;$D47,100,IF(AJ$3&gt;$C47,0,100-(AJ$3-$D47)*$E47*100)),"")</f>
        <v>60</v>
      </c>
      <c r="AK47" s="150" t="n">
        <f aca="false">IF($C47&gt;0,IF(AK$3&lt;$D47,100,IF(AK$3&gt;$C47,0,100-(AK$3-$D47)*$E47*100)),"")</f>
        <v>58.5714285714286</v>
      </c>
      <c r="AL47" s="150" t="n">
        <f aca="false">IF($C47&gt;0,IF(AL$3&lt;$D47,100,IF(AL$3&gt;$C47,0,100-(AL$3-$D47)*$E47*100)),"")</f>
        <v>57.1428571428571</v>
      </c>
      <c r="AM47" s="150" t="n">
        <f aca="false">IF($C47&gt;0,IF(AM$3&lt;$D47,100,IF(AM$3&gt;$C47,0,100-(AM$3-$D47)*$E47*100)),"")</f>
        <v>55.7142857142857</v>
      </c>
      <c r="AN47" s="150" t="n">
        <f aca="false">IF($C47&gt;0,IF(AN$3&lt;$D47,100,IF(AN$3&gt;$C47,0,100-(AN$3-$D47)*$E47*100)),"")</f>
        <v>0</v>
      </c>
    </row>
    <row r="48" customFormat="false" ht="12.8" hidden="false" customHeight="false" outlineLevel="0" collapsed="false">
      <c r="A48" s="133"/>
      <c r="B48" s="129" t="s">
        <v>263</v>
      </c>
      <c r="C48" s="130" t="n">
        <v>80</v>
      </c>
      <c r="E48" s="131" t="n">
        <f aca="false">IF(C48&gt;0,1/(C48-D48),"")</f>
        <v>0.0125</v>
      </c>
      <c r="F48" s="149"/>
      <c r="G48" s="132" t="str">
        <f aca="false">IF(F48=0,"",IF(F48&gt;C48,1,(F48-D48)*E48))</f>
        <v/>
      </c>
      <c r="H48" s="132" t="str">
        <f aca="false">IF(F48&gt;0,1-G48,"")</f>
        <v/>
      </c>
      <c r="I48" s="150" t="n">
        <f aca="false">IF($C48&gt;0,IF(I$3&lt;$D48,100,IF(I$3&gt;$C48,0,100-(I$3-$D48)*$E48*100)),"")</f>
        <v>98.75</v>
      </c>
      <c r="J48" s="150" t="n">
        <f aca="false">IF($C48&gt;0,IF(J$3&lt;$D48,100,IF(J$3&gt;$C48,0,100-(J$3-$D48)*$E48*100)),"")</f>
        <v>97.5</v>
      </c>
      <c r="K48" s="150" t="n">
        <f aca="false">IF($C48&gt;0,IF(K$3&lt;$D48,100,IF(K$3&gt;$C48,0,100-(K$3-$D48)*$E48*100)),"")</f>
        <v>96.25</v>
      </c>
      <c r="L48" s="150" t="n">
        <f aca="false">IF($C48&gt;0,IF(L$3&lt;$D48,100,IF(L$3&gt;$C48,0,100-(L$3-$D48)*$E48*100)),"")</f>
        <v>95</v>
      </c>
      <c r="M48" s="150" t="n">
        <f aca="false">IF($C48&gt;0,IF(M$3&lt;$D48,100,IF(M$3&gt;$C48,0,100-(M$3-$D48)*$E48*100)),"")</f>
        <v>93.75</v>
      </c>
      <c r="N48" s="150" t="n">
        <f aca="false">IF($C48&gt;0,IF(N$3&lt;$D48,100,IF(N$3&gt;$C48,0,100-(N$3-$D48)*$E48*100)),"")</f>
        <v>92.5</v>
      </c>
      <c r="O48" s="150" t="n">
        <f aca="false">IF($C48&gt;0,IF(O$3&lt;$D48,100,IF(O$3&gt;$C48,0,100-(O$3-$D48)*$E48*100)),"")</f>
        <v>91.25</v>
      </c>
      <c r="P48" s="150" t="n">
        <f aca="false">IF($C48&gt;0,IF(P$3&lt;$D48,100,IF(P$3&gt;$C48,0,100-(P$3-$D48)*$E48*100)),"")</f>
        <v>90</v>
      </c>
      <c r="Q48" s="150" t="n">
        <f aca="false">IF($C48&gt;0,IF(Q$3&lt;$D48,100,IF(Q$3&gt;$C48,0,100-(Q$3-$D48)*$E48*100)),"")</f>
        <v>88.75</v>
      </c>
      <c r="R48" s="150" t="n">
        <f aca="false">IF($C48&gt;0,IF(R$3&lt;$D48,100,IF(R$3&gt;$C48,0,100-(R$3-$D48)*$E48*100)),"")</f>
        <v>87.5</v>
      </c>
      <c r="S48" s="150" t="n">
        <f aca="false">IF($C48&gt;0,IF(S$3&lt;$D48,100,IF(S$3&gt;$C48,0,100-(S$3-$D48)*$E48*100)),"")</f>
        <v>86.25</v>
      </c>
      <c r="T48" s="150" t="n">
        <f aca="false">IF($C48&gt;0,IF(T$3&lt;$D48,100,IF(T$3&gt;$C48,0,100-(T$3-$D48)*$E48*100)),"")</f>
        <v>85</v>
      </c>
      <c r="U48" s="150" t="n">
        <f aca="false">IF($C48&gt;0,IF(U$3&lt;$D48,100,IF(U$3&gt;$C48,0,100-(U$3-$D48)*$E48*100)),"")</f>
        <v>83.75</v>
      </c>
      <c r="V48" s="150" t="n">
        <f aca="false">IF($C48&gt;0,IF(V$3&lt;$D48,100,IF(V$3&gt;$C48,0,100-(V$3-$D48)*$E48*100)),"")</f>
        <v>82.5</v>
      </c>
      <c r="W48" s="150" t="n">
        <f aca="false">IF($C48&gt;0,IF(W$3&lt;$D48,100,IF(W$3&gt;$C48,0,100-(W$3-$D48)*$E48*100)),"")</f>
        <v>81.25</v>
      </c>
      <c r="X48" s="150" t="n">
        <f aca="false">IF($C48&gt;0,IF(X$3&lt;$D48,100,IF(X$3&gt;$C48,0,100-(X$3-$D48)*$E48*100)),"")</f>
        <v>80</v>
      </c>
      <c r="Y48" s="150" t="n">
        <f aca="false">IF($C48&gt;0,IF(Y$3&lt;$D48,100,IF(Y$3&gt;$C48,0,100-(Y$3-$D48)*$E48*100)),"")</f>
        <v>78.75</v>
      </c>
      <c r="Z48" s="150" t="n">
        <f aca="false">IF($C48&gt;0,IF(Z$3&lt;$D48,100,IF(Z$3&gt;$C48,0,100-(Z$3-$D48)*$E48*100)),"")</f>
        <v>77.5</v>
      </c>
      <c r="AA48" s="150" t="n">
        <f aca="false">IF($C48&gt;0,IF(AA$3&lt;$D48,100,IF(AA$3&gt;$C48,0,100-(AA$3-$D48)*$E48*100)),"")</f>
        <v>76.25</v>
      </c>
      <c r="AB48" s="150" t="n">
        <f aca="false">IF($C48&gt;0,IF(AB$3&lt;$D48,100,IF(AB$3&gt;$C48,0,100-(AB$3-$D48)*$E48*100)),"")</f>
        <v>75</v>
      </c>
      <c r="AC48" s="150" t="n">
        <f aca="false">IF($C48&gt;0,IF(AC$3&lt;$D48,100,IF(AC$3&gt;$C48,0,100-(AC$3-$D48)*$E48*100)),"")</f>
        <v>73.75</v>
      </c>
      <c r="AD48" s="150" t="n">
        <f aca="false">IF($C48&gt;0,IF(AD$3&lt;$D48,100,IF(AD$3&gt;$C48,0,100-(AD$3-$D48)*$E48*100)),"")</f>
        <v>72.5</v>
      </c>
      <c r="AE48" s="150" t="n">
        <f aca="false">IF($C48&gt;0,IF(AE$3&lt;$D48,100,IF(AE$3&gt;$C48,0,100-(AE$3-$D48)*$E48*100)),"")</f>
        <v>71.25</v>
      </c>
      <c r="AF48" s="150" t="n">
        <f aca="false">IF($C48&gt;0,IF(AF$3&lt;$D48,100,IF(AF$3&gt;$C48,0,100-(AF$3-$D48)*$E48*100)),"")</f>
        <v>70</v>
      </c>
      <c r="AG48" s="150" t="n">
        <f aca="false">IF($C48&gt;0,IF(AG$3&lt;$D48,100,IF(AG$3&gt;$C48,0,100-(AG$3-$D48)*$E48*100)),"")</f>
        <v>68.75</v>
      </c>
      <c r="AH48" s="150" t="n">
        <f aca="false">IF($C48&gt;0,IF(AH$3&lt;$D48,100,IF(AH$3&gt;$C48,0,100-(AH$3-$D48)*$E48*100)),"")</f>
        <v>67.5</v>
      </c>
      <c r="AI48" s="150" t="n">
        <f aca="false">IF($C48&gt;0,IF(AI$3&lt;$D48,100,IF(AI$3&gt;$C48,0,100-(AI$3-$D48)*$E48*100)),"")</f>
        <v>66.25</v>
      </c>
      <c r="AJ48" s="150" t="n">
        <f aca="false">IF($C48&gt;0,IF(AJ$3&lt;$D48,100,IF(AJ$3&gt;$C48,0,100-(AJ$3-$D48)*$E48*100)),"")</f>
        <v>65</v>
      </c>
      <c r="AK48" s="150" t="n">
        <f aca="false">IF($C48&gt;0,IF(AK$3&lt;$D48,100,IF(AK$3&gt;$C48,0,100-(AK$3-$D48)*$E48*100)),"")</f>
        <v>63.75</v>
      </c>
      <c r="AL48" s="150" t="n">
        <f aca="false">IF($C48&gt;0,IF(AL$3&lt;$D48,100,IF(AL$3&gt;$C48,0,100-(AL$3-$D48)*$E48*100)),"")</f>
        <v>62.5</v>
      </c>
      <c r="AM48" s="150" t="n">
        <f aca="false">IF($C48&gt;0,IF(AM$3&lt;$D48,100,IF(AM$3&gt;$C48,0,100-(AM$3-$D48)*$E48*100)),"")</f>
        <v>61.25</v>
      </c>
      <c r="AN48" s="150" t="n">
        <f aca="false">IF($C48&gt;0,IF(AN$3&lt;$D48,100,IF(AN$3&gt;$C48,0,100-(AN$3-$D48)*$E48*100)),"")</f>
        <v>0</v>
      </c>
    </row>
    <row r="49" customFormat="false" ht="12.8" hidden="false" customHeight="false" outlineLevel="0" collapsed="false">
      <c r="A49" s="133"/>
      <c r="B49" s="129" t="s">
        <v>264</v>
      </c>
      <c r="C49" s="130" t="n">
        <v>75</v>
      </c>
      <c r="E49" s="131" t="n">
        <f aca="false">IF(C49&gt;0,1/(C49-D49),"")</f>
        <v>0.0133333333333333</v>
      </c>
      <c r="F49" s="149"/>
      <c r="G49" s="132" t="str">
        <f aca="false">IF(F49=0,"",IF(F49&gt;C49,1,(F49-D49)*E49))</f>
        <v/>
      </c>
      <c r="H49" s="132" t="str">
        <f aca="false">IF(F49&gt;0,1-G49,"")</f>
        <v/>
      </c>
      <c r="I49" s="150" t="n">
        <f aca="false">IF($C49&gt;0,IF(I$3&lt;$D49,100,IF(I$3&gt;$C49,0,100-(I$3-$D49)*$E49*100)),"")</f>
        <v>98.6666666666667</v>
      </c>
      <c r="J49" s="150" t="n">
        <f aca="false">IF($C49&gt;0,IF(J$3&lt;$D49,100,IF(J$3&gt;$C49,0,100-(J$3-$D49)*$E49*100)),"")</f>
        <v>97.3333333333333</v>
      </c>
      <c r="K49" s="150" t="n">
        <f aca="false">IF($C49&gt;0,IF(K$3&lt;$D49,100,IF(K$3&gt;$C49,0,100-(K$3-$D49)*$E49*100)),"")</f>
        <v>96</v>
      </c>
      <c r="L49" s="150" t="n">
        <f aca="false">IF($C49&gt;0,IF(L$3&lt;$D49,100,IF(L$3&gt;$C49,0,100-(L$3-$D49)*$E49*100)),"")</f>
        <v>94.6666666666667</v>
      </c>
      <c r="M49" s="150" t="n">
        <f aca="false">IF($C49&gt;0,IF(M$3&lt;$D49,100,IF(M$3&gt;$C49,0,100-(M$3-$D49)*$E49*100)),"")</f>
        <v>93.3333333333333</v>
      </c>
      <c r="N49" s="150" t="n">
        <f aca="false">IF($C49&gt;0,IF(N$3&lt;$D49,100,IF(N$3&gt;$C49,0,100-(N$3-$D49)*$E49*100)),"")</f>
        <v>92</v>
      </c>
      <c r="O49" s="150" t="n">
        <f aca="false">IF($C49&gt;0,IF(O$3&lt;$D49,100,IF(O$3&gt;$C49,0,100-(O$3-$D49)*$E49*100)),"")</f>
        <v>90.6666666666667</v>
      </c>
      <c r="P49" s="150" t="n">
        <f aca="false">IF($C49&gt;0,IF(P$3&lt;$D49,100,IF(P$3&gt;$C49,0,100-(P$3-$D49)*$E49*100)),"")</f>
        <v>89.3333333333333</v>
      </c>
      <c r="Q49" s="150" t="n">
        <f aca="false">IF($C49&gt;0,IF(Q$3&lt;$D49,100,IF(Q$3&gt;$C49,0,100-(Q$3-$D49)*$E49*100)),"")</f>
        <v>88</v>
      </c>
      <c r="R49" s="150" t="n">
        <f aca="false">IF($C49&gt;0,IF(R$3&lt;$D49,100,IF(R$3&gt;$C49,0,100-(R$3-$D49)*$E49*100)),"")</f>
        <v>86.6666666666667</v>
      </c>
      <c r="S49" s="150" t="n">
        <f aca="false">IF($C49&gt;0,IF(S$3&lt;$D49,100,IF(S$3&gt;$C49,0,100-(S$3-$D49)*$E49*100)),"")</f>
        <v>85.3333333333333</v>
      </c>
      <c r="T49" s="150" t="n">
        <f aca="false">IF($C49&gt;0,IF(T$3&lt;$D49,100,IF(T$3&gt;$C49,0,100-(T$3-$D49)*$E49*100)),"")</f>
        <v>84</v>
      </c>
      <c r="U49" s="150" t="n">
        <f aca="false">IF($C49&gt;0,IF(U$3&lt;$D49,100,IF(U$3&gt;$C49,0,100-(U$3-$D49)*$E49*100)),"")</f>
        <v>82.6666666666667</v>
      </c>
      <c r="V49" s="150" t="n">
        <f aca="false">IF($C49&gt;0,IF(V$3&lt;$D49,100,IF(V$3&gt;$C49,0,100-(V$3-$D49)*$E49*100)),"")</f>
        <v>81.3333333333333</v>
      </c>
      <c r="W49" s="150" t="n">
        <f aca="false">IF($C49&gt;0,IF(W$3&lt;$D49,100,IF(W$3&gt;$C49,0,100-(W$3-$D49)*$E49*100)),"")</f>
        <v>80</v>
      </c>
      <c r="X49" s="150" t="n">
        <f aca="false">IF($C49&gt;0,IF(X$3&lt;$D49,100,IF(X$3&gt;$C49,0,100-(X$3-$D49)*$E49*100)),"")</f>
        <v>78.6666666666667</v>
      </c>
      <c r="Y49" s="150" t="n">
        <f aca="false">IF($C49&gt;0,IF(Y$3&lt;$D49,100,IF(Y$3&gt;$C49,0,100-(Y$3-$D49)*$E49*100)),"")</f>
        <v>77.3333333333333</v>
      </c>
      <c r="Z49" s="150" t="n">
        <f aca="false">IF($C49&gt;0,IF(Z$3&lt;$D49,100,IF(Z$3&gt;$C49,0,100-(Z$3-$D49)*$E49*100)),"")</f>
        <v>76</v>
      </c>
      <c r="AA49" s="150" t="n">
        <f aca="false">IF($C49&gt;0,IF(AA$3&lt;$D49,100,IF(AA$3&gt;$C49,0,100-(AA$3-$D49)*$E49*100)),"")</f>
        <v>74.6666666666667</v>
      </c>
      <c r="AB49" s="150" t="n">
        <f aca="false">IF($C49&gt;0,IF(AB$3&lt;$D49,100,IF(AB$3&gt;$C49,0,100-(AB$3-$D49)*$E49*100)),"")</f>
        <v>73.3333333333333</v>
      </c>
      <c r="AC49" s="150" t="n">
        <f aca="false">IF($C49&gt;0,IF(AC$3&lt;$D49,100,IF(AC$3&gt;$C49,0,100-(AC$3-$D49)*$E49*100)),"")</f>
        <v>72</v>
      </c>
      <c r="AD49" s="150" t="n">
        <f aca="false">IF($C49&gt;0,IF(AD$3&lt;$D49,100,IF(AD$3&gt;$C49,0,100-(AD$3-$D49)*$E49*100)),"")</f>
        <v>70.6666666666667</v>
      </c>
      <c r="AE49" s="150" t="n">
        <f aca="false">IF($C49&gt;0,IF(AE$3&lt;$D49,100,IF(AE$3&gt;$C49,0,100-(AE$3-$D49)*$E49*100)),"")</f>
        <v>69.3333333333333</v>
      </c>
      <c r="AF49" s="150" t="n">
        <f aca="false">IF($C49&gt;0,IF(AF$3&lt;$D49,100,IF(AF$3&gt;$C49,0,100-(AF$3-$D49)*$E49*100)),"")</f>
        <v>68</v>
      </c>
      <c r="AG49" s="150" t="n">
        <f aca="false">IF($C49&gt;0,IF(AG$3&lt;$D49,100,IF(AG$3&gt;$C49,0,100-(AG$3-$D49)*$E49*100)),"")</f>
        <v>66.6666666666667</v>
      </c>
      <c r="AH49" s="150" t="n">
        <f aca="false">IF($C49&gt;0,IF(AH$3&lt;$D49,100,IF(AH$3&gt;$C49,0,100-(AH$3-$D49)*$E49*100)),"")</f>
        <v>65.3333333333333</v>
      </c>
      <c r="AI49" s="150" t="n">
        <f aca="false">IF($C49&gt;0,IF(AI$3&lt;$D49,100,IF(AI$3&gt;$C49,0,100-(AI$3-$D49)*$E49*100)),"")</f>
        <v>64</v>
      </c>
      <c r="AJ49" s="150" t="n">
        <f aca="false">IF($C49&gt;0,IF(AJ$3&lt;$D49,100,IF(AJ$3&gt;$C49,0,100-(AJ$3-$D49)*$E49*100)),"")</f>
        <v>62.6666666666667</v>
      </c>
      <c r="AK49" s="150" t="n">
        <f aca="false">IF($C49&gt;0,IF(AK$3&lt;$D49,100,IF(AK$3&gt;$C49,0,100-(AK$3-$D49)*$E49*100)),"")</f>
        <v>61.3333333333333</v>
      </c>
      <c r="AL49" s="150" t="n">
        <f aca="false">IF($C49&gt;0,IF(AL$3&lt;$D49,100,IF(AL$3&gt;$C49,0,100-(AL$3-$D49)*$E49*100)),"")</f>
        <v>60</v>
      </c>
      <c r="AM49" s="150" t="n">
        <f aca="false">IF($C49&gt;0,IF(AM$3&lt;$D49,100,IF(AM$3&gt;$C49,0,100-(AM$3-$D49)*$E49*100)),"")</f>
        <v>58.6666666666667</v>
      </c>
      <c r="AN49" s="150" t="n">
        <f aca="false">IF($C49&gt;0,IF(AN$3&lt;$D49,100,IF(AN$3&gt;$C49,0,100-(AN$3-$D49)*$E49*100)),"")</f>
        <v>0</v>
      </c>
    </row>
    <row r="50" customFormat="false" ht="12.8" hidden="false" customHeight="false" outlineLevel="0" collapsed="false">
      <c r="A50" s="133"/>
      <c r="B50" s="129" t="s">
        <v>265</v>
      </c>
      <c r="C50" s="130" t="n">
        <v>15</v>
      </c>
      <c r="E50" s="131" t="n">
        <f aca="false">IF(C50&gt;0,1/(C50-D50),"")</f>
        <v>0.0666666666666667</v>
      </c>
      <c r="F50" s="149"/>
      <c r="G50" s="132" t="str">
        <f aca="false">IF(F50=0,"",IF(F50&gt;C50,1,(F50-D50)*E50))</f>
        <v/>
      </c>
      <c r="H50" s="132" t="str">
        <f aca="false">IF(F50&gt;0,1-G50,"")</f>
        <v/>
      </c>
      <c r="I50" s="150" t="n">
        <f aca="false">IF($C50&gt;0,IF(I$3&lt;$D50,100,IF(I$3&gt;$C50,0,100-(I$3-$D50)*$E50*100)),"")</f>
        <v>93.3333333333333</v>
      </c>
      <c r="J50" s="150" t="n">
        <f aca="false">IF($C50&gt;0,IF(J$3&lt;$D50,100,IF(J$3&gt;$C50,0,100-(J$3-$D50)*$E50*100)),"")</f>
        <v>86.6666666666667</v>
      </c>
      <c r="K50" s="150" t="n">
        <f aca="false">IF($C50&gt;0,IF(K$3&lt;$D50,100,IF(K$3&gt;$C50,0,100-(K$3-$D50)*$E50*100)),"")</f>
        <v>80</v>
      </c>
      <c r="L50" s="150" t="n">
        <f aca="false">IF($C50&gt;0,IF(L$3&lt;$D50,100,IF(L$3&gt;$C50,0,100-(L$3-$D50)*$E50*100)),"")</f>
        <v>73.3333333333333</v>
      </c>
      <c r="M50" s="150" t="n">
        <f aca="false">IF($C50&gt;0,IF(M$3&lt;$D50,100,IF(M$3&gt;$C50,0,100-(M$3-$D50)*$E50*100)),"")</f>
        <v>66.6666666666667</v>
      </c>
      <c r="N50" s="150" t="n">
        <f aca="false">IF($C50&gt;0,IF(N$3&lt;$D50,100,IF(N$3&gt;$C50,0,100-(N$3-$D50)*$E50*100)),"")</f>
        <v>60</v>
      </c>
      <c r="O50" s="150" t="n">
        <f aca="false">IF($C50&gt;0,IF(O$3&lt;$D50,100,IF(O$3&gt;$C50,0,100-(O$3-$D50)*$E50*100)),"")</f>
        <v>53.3333333333333</v>
      </c>
      <c r="P50" s="150" t="n">
        <f aca="false">IF($C50&gt;0,IF(P$3&lt;$D50,100,IF(P$3&gt;$C50,0,100-(P$3-$D50)*$E50*100)),"")</f>
        <v>46.6666666666667</v>
      </c>
      <c r="Q50" s="150" t="n">
        <f aca="false">IF($C50&gt;0,IF(Q$3&lt;$D50,100,IF(Q$3&gt;$C50,0,100-(Q$3-$D50)*$E50*100)),"")</f>
        <v>40</v>
      </c>
      <c r="R50" s="150" t="n">
        <f aca="false">IF($C50&gt;0,IF(R$3&lt;$D50,100,IF(R$3&gt;$C50,0,100-(R$3-$D50)*$E50*100)),"")</f>
        <v>33.3333333333333</v>
      </c>
      <c r="S50" s="150" t="n">
        <f aca="false">IF($C50&gt;0,IF(S$3&lt;$D50,100,IF(S$3&gt;$C50,0,100-(S$3-$D50)*$E50*100)),"")</f>
        <v>26.6666666666667</v>
      </c>
      <c r="T50" s="150" t="n">
        <f aca="false">IF($C50&gt;0,IF(T$3&lt;$D50,100,IF(T$3&gt;$C50,0,100-(T$3-$D50)*$E50*100)),"")</f>
        <v>20</v>
      </c>
      <c r="U50" s="150" t="n">
        <f aca="false">IF($C50&gt;0,IF(U$3&lt;$D50,100,IF(U$3&gt;$C50,0,100-(U$3-$D50)*$E50*100)),"")</f>
        <v>13.3333333333333</v>
      </c>
      <c r="V50" s="150" t="n">
        <f aca="false">IF($C50&gt;0,IF(V$3&lt;$D50,100,IF(V$3&gt;$C50,0,100-(V$3-$D50)*$E50*100)),"")</f>
        <v>6.66666666666667</v>
      </c>
      <c r="W50" s="150" t="n">
        <f aca="false">IF($C50&gt;0,IF(W$3&lt;$D50,100,IF(W$3&gt;$C50,0,100-(W$3-$D50)*$E50*100)),"")</f>
        <v>0</v>
      </c>
      <c r="X50" s="150" t="n">
        <f aca="false">IF($C50&gt;0,IF(X$3&lt;$D50,100,IF(X$3&gt;$C50,0,100-(X$3-$D50)*$E50*100)),"")</f>
        <v>0</v>
      </c>
      <c r="Y50" s="150" t="n">
        <f aca="false">IF($C50&gt;0,IF(Y$3&lt;$D50,100,IF(Y$3&gt;$C50,0,100-(Y$3-$D50)*$E50*100)),"")</f>
        <v>0</v>
      </c>
      <c r="Z50" s="150" t="n">
        <f aca="false">IF($C50&gt;0,IF(Z$3&lt;$D50,100,IF(Z$3&gt;$C50,0,100-(Z$3-$D50)*$E50*100)),"")</f>
        <v>0</v>
      </c>
      <c r="AA50" s="150" t="n">
        <f aca="false">IF($C50&gt;0,IF(AA$3&lt;$D50,100,IF(AA$3&gt;$C50,0,100-(AA$3-$D50)*$E50*100)),"")</f>
        <v>0</v>
      </c>
      <c r="AB50" s="150" t="n">
        <f aca="false">IF($C50&gt;0,IF(AB$3&lt;$D50,100,IF(AB$3&gt;$C50,0,100-(AB$3-$D50)*$E50*100)),"")</f>
        <v>0</v>
      </c>
      <c r="AC50" s="150" t="n">
        <f aca="false">IF($C50&gt;0,IF(AC$3&lt;$D50,100,IF(AC$3&gt;$C50,0,100-(AC$3-$D50)*$E50*100)),"")</f>
        <v>0</v>
      </c>
      <c r="AD50" s="150" t="n">
        <f aca="false">IF($C50&gt;0,IF(AD$3&lt;$D50,100,IF(AD$3&gt;$C50,0,100-(AD$3-$D50)*$E50*100)),"")</f>
        <v>0</v>
      </c>
      <c r="AE50" s="150" t="n">
        <f aca="false">IF($C50&gt;0,IF(AE$3&lt;$D50,100,IF(AE$3&gt;$C50,0,100-(AE$3-$D50)*$E50*100)),"")</f>
        <v>0</v>
      </c>
      <c r="AF50" s="150" t="n">
        <f aca="false">IF($C50&gt;0,IF(AF$3&lt;$D50,100,IF(AF$3&gt;$C50,0,100-(AF$3-$D50)*$E50*100)),"")</f>
        <v>0</v>
      </c>
      <c r="AG50" s="150" t="n">
        <f aca="false">IF($C50&gt;0,IF(AG$3&lt;$D50,100,IF(AG$3&gt;$C50,0,100-(AG$3-$D50)*$E50*100)),"")</f>
        <v>0</v>
      </c>
      <c r="AH50" s="150" t="n">
        <f aca="false">IF($C50&gt;0,IF(AH$3&lt;$D50,100,IF(AH$3&gt;$C50,0,100-(AH$3-$D50)*$E50*100)),"")</f>
        <v>0</v>
      </c>
      <c r="AI50" s="150" t="n">
        <f aca="false">IF($C50&gt;0,IF(AI$3&lt;$D50,100,IF(AI$3&gt;$C50,0,100-(AI$3-$D50)*$E50*100)),"")</f>
        <v>0</v>
      </c>
      <c r="AJ50" s="150" t="n">
        <f aca="false">IF($C50&gt;0,IF(AJ$3&lt;$D50,100,IF(AJ$3&gt;$C50,0,100-(AJ$3-$D50)*$E50*100)),"")</f>
        <v>0</v>
      </c>
      <c r="AK50" s="150" t="n">
        <f aca="false">IF($C50&gt;0,IF(AK$3&lt;$D50,100,IF(AK$3&gt;$C50,0,100-(AK$3-$D50)*$E50*100)),"")</f>
        <v>0</v>
      </c>
      <c r="AL50" s="150" t="n">
        <f aca="false">IF($C50&gt;0,IF(AL$3&lt;$D50,100,IF(AL$3&gt;$C50,0,100-(AL$3-$D50)*$E50*100)),"")</f>
        <v>0</v>
      </c>
      <c r="AM50" s="150" t="n">
        <f aca="false">IF($C50&gt;0,IF(AM$3&lt;$D50,100,IF(AM$3&gt;$C50,0,100-(AM$3-$D50)*$E50*100)),"")</f>
        <v>0</v>
      </c>
      <c r="AN50" s="150" t="n">
        <f aca="false">IF($C50&gt;0,IF(AN$3&lt;$D50,100,IF(AN$3&gt;$C50,0,100-(AN$3-$D50)*$E50*100)),"")</f>
        <v>0</v>
      </c>
    </row>
    <row r="51" s="152" customFormat="true" ht="12.8" hidden="false" customHeight="false" outlineLevel="0" collapsed="false">
      <c r="A51" s="133"/>
      <c r="B51" s="151" t="s">
        <v>266</v>
      </c>
      <c r="C51" s="152" t="n">
        <v>30</v>
      </c>
      <c r="E51" s="153" t="n">
        <f aca="false">IF(C51&gt;0,1/(C51-D51),"")</f>
        <v>0.0333333333333333</v>
      </c>
      <c r="F51" s="154"/>
      <c r="G51" s="155" t="str">
        <f aca="false">IF(F51=0,"",IF(F51&gt;C51,1,(F51-D51)*E51))</f>
        <v/>
      </c>
      <c r="H51" s="155" t="str">
        <f aca="false">IF(F51&gt;0,1-G51,"")</f>
        <v/>
      </c>
      <c r="I51" s="156" t="n">
        <f aca="false">IF($C51&gt;0,IF(I$3&lt;$D51,100,IF(I$3&gt;$C51,0,100-(I$3-$D51)*$E51*100)),"")</f>
        <v>96.6666666666667</v>
      </c>
      <c r="J51" s="156" t="n">
        <f aca="false">IF($C51&gt;0,IF(J$3&lt;$D51,100,IF(J$3&gt;$C51,0,100-(J$3-$D51)*$E51*100)),"")</f>
        <v>93.3333333333333</v>
      </c>
      <c r="K51" s="156" t="n">
        <f aca="false">IF($C51&gt;0,IF(K$3&lt;$D51,100,IF(K$3&gt;$C51,0,100-(K$3-$D51)*$E51*100)),"")</f>
        <v>90</v>
      </c>
      <c r="L51" s="156" t="n">
        <f aca="false">IF($C51&gt;0,IF(L$3&lt;$D51,100,IF(L$3&gt;$C51,0,100-(L$3-$D51)*$E51*100)),"")</f>
        <v>86.6666666666667</v>
      </c>
      <c r="M51" s="156" t="n">
        <f aca="false">IF($C51&gt;0,IF(M$3&lt;$D51,100,IF(M$3&gt;$C51,0,100-(M$3-$D51)*$E51*100)),"")</f>
        <v>83.3333333333333</v>
      </c>
      <c r="N51" s="156" t="n">
        <f aca="false">IF($C51&gt;0,IF(N$3&lt;$D51,100,IF(N$3&gt;$C51,0,100-(N$3-$D51)*$E51*100)),"")</f>
        <v>80</v>
      </c>
      <c r="O51" s="156" t="n">
        <f aca="false">IF($C51&gt;0,IF(O$3&lt;$D51,100,IF(O$3&gt;$C51,0,100-(O$3-$D51)*$E51*100)),"")</f>
        <v>76.6666666666667</v>
      </c>
      <c r="P51" s="156" t="n">
        <f aca="false">IF($C51&gt;0,IF(P$3&lt;$D51,100,IF(P$3&gt;$C51,0,100-(P$3-$D51)*$E51*100)),"")</f>
        <v>73.3333333333333</v>
      </c>
      <c r="Q51" s="156" t="n">
        <f aca="false">IF($C51&gt;0,IF(Q$3&lt;$D51,100,IF(Q$3&gt;$C51,0,100-(Q$3-$D51)*$E51*100)),"")</f>
        <v>70</v>
      </c>
      <c r="R51" s="156" t="n">
        <f aca="false">IF($C51&gt;0,IF(R$3&lt;$D51,100,IF(R$3&gt;$C51,0,100-(R$3-$D51)*$E51*100)),"")</f>
        <v>66.6666666666667</v>
      </c>
      <c r="S51" s="156" t="n">
        <f aca="false">IF($C51&gt;0,IF(S$3&lt;$D51,100,IF(S$3&gt;$C51,0,100-(S$3-$D51)*$E51*100)),"")</f>
        <v>63.3333333333333</v>
      </c>
      <c r="T51" s="156" t="n">
        <f aca="false">IF($C51&gt;0,IF(T$3&lt;$D51,100,IF(T$3&gt;$C51,0,100-(T$3-$D51)*$E51*100)),"")</f>
        <v>60</v>
      </c>
      <c r="U51" s="156" t="n">
        <f aca="false">IF($C51&gt;0,IF(U$3&lt;$D51,100,IF(U$3&gt;$C51,0,100-(U$3-$D51)*$E51*100)),"")</f>
        <v>56.6666666666667</v>
      </c>
      <c r="V51" s="156" t="n">
        <f aca="false">IF($C51&gt;0,IF(V$3&lt;$D51,100,IF(V$3&gt;$C51,0,100-(V$3-$D51)*$E51*100)),"")</f>
        <v>53.3333333333333</v>
      </c>
      <c r="W51" s="156" t="n">
        <f aca="false">IF($C51&gt;0,IF(W$3&lt;$D51,100,IF(W$3&gt;$C51,0,100-(W$3-$D51)*$E51*100)),"")</f>
        <v>50</v>
      </c>
      <c r="X51" s="156" t="n">
        <f aca="false">IF($C51&gt;0,IF(X$3&lt;$D51,100,IF(X$3&gt;$C51,0,100-(X$3-$D51)*$E51*100)),"")</f>
        <v>46.6666666666667</v>
      </c>
      <c r="Y51" s="156" t="n">
        <f aca="false">IF($C51&gt;0,IF(Y$3&lt;$D51,100,IF(Y$3&gt;$C51,0,100-(Y$3-$D51)*$E51*100)),"")</f>
        <v>43.3333333333333</v>
      </c>
      <c r="Z51" s="156" t="n">
        <f aca="false">IF($C51&gt;0,IF(Z$3&lt;$D51,100,IF(Z$3&gt;$C51,0,100-(Z$3-$D51)*$E51*100)),"")</f>
        <v>40</v>
      </c>
      <c r="AA51" s="156" t="n">
        <f aca="false">IF($C51&gt;0,IF(AA$3&lt;$D51,100,IF(AA$3&gt;$C51,0,100-(AA$3-$D51)*$E51*100)),"")</f>
        <v>36.6666666666667</v>
      </c>
      <c r="AB51" s="156" t="n">
        <f aca="false">IF($C51&gt;0,IF(AB$3&lt;$D51,100,IF(AB$3&gt;$C51,0,100-(AB$3-$D51)*$E51*100)),"")</f>
        <v>33.3333333333333</v>
      </c>
      <c r="AC51" s="156" t="n">
        <f aca="false">IF($C51&gt;0,IF(AC$3&lt;$D51,100,IF(AC$3&gt;$C51,0,100-(AC$3-$D51)*$E51*100)),"")</f>
        <v>30</v>
      </c>
      <c r="AD51" s="156" t="n">
        <f aca="false">IF($C51&gt;0,IF(AD$3&lt;$D51,100,IF(AD$3&gt;$C51,0,100-(AD$3-$D51)*$E51*100)),"")</f>
        <v>26.6666666666667</v>
      </c>
      <c r="AE51" s="156" t="n">
        <f aca="false">IF($C51&gt;0,IF(AE$3&lt;$D51,100,IF(AE$3&gt;$C51,0,100-(AE$3-$D51)*$E51*100)),"")</f>
        <v>23.3333333333333</v>
      </c>
      <c r="AF51" s="156" t="n">
        <f aca="false">IF($C51&gt;0,IF(AF$3&lt;$D51,100,IF(AF$3&gt;$C51,0,100-(AF$3-$D51)*$E51*100)),"")</f>
        <v>20</v>
      </c>
      <c r="AG51" s="156" t="n">
        <f aca="false">IF($C51&gt;0,IF(AG$3&lt;$D51,100,IF(AG$3&gt;$C51,0,100-(AG$3-$D51)*$E51*100)),"")</f>
        <v>16.6666666666667</v>
      </c>
      <c r="AH51" s="156" t="n">
        <f aca="false">IF($C51&gt;0,IF(AH$3&lt;$D51,100,IF(AH$3&gt;$C51,0,100-(AH$3-$D51)*$E51*100)),"")</f>
        <v>13.3333333333333</v>
      </c>
      <c r="AI51" s="156" t="n">
        <f aca="false">IF($C51&gt;0,IF(AI$3&lt;$D51,100,IF(AI$3&gt;$C51,0,100-(AI$3-$D51)*$E51*100)),"")</f>
        <v>10</v>
      </c>
      <c r="AJ51" s="156" t="n">
        <f aca="false">IF($C51&gt;0,IF(AJ$3&lt;$D51,100,IF(AJ$3&gt;$C51,0,100-(AJ$3-$D51)*$E51*100)),"")</f>
        <v>6.66666666666667</v>
      </c>
      <c r="AK51" s="156" t="n">
        <f aca="false">IF($C51&gt;0,IF(AK$3&lt;$D51,100,IF(AK$3&gt;$C51,0,100-(AK$3-$D51)*$E51*100)),"")</f>
        <v>3.33333333333333</v>
      </c>
      <c r="AL51" s="156" t="n">
        <f aca="false">IF($C51&gt;0,IF(AL$3&lt;$D51,100,IF(AL$3&gt;$C51,0,100-(AL$3-$D51)*$E51*100)),"")</f>
        <v>0</v>
      </c>
      <c r="AM51" s="156" t="n">
        <f aca="false">IF($C51&gt;0,IF(AM$3&lt;$D51,100,IF(AM$3&gt;$C51,0,100-(AM$3-$D51)*$E51*100)),"")</f>
        <v>0</v>
      </c>
      <c r="AN51" s="156" t="n">
        <f aca="false">IF($C51&gt;0,IF(AN$3&lt;$D51,100,IF(AN$3&gt;$C51,0,100-(AN$3-$D51)*$E51*100)),"")</f>
        <v>0</v>
      </c>
      <c r="ALZ51" s="0"/>
      <c r="AMA51" s="0"/>
      <c r="AMB51" s="0"/>
      <c r="AMC51" s="0"/>
      <c r="AMD51" s="0"/>
      <c r="AME51" s="0"/>
      <c r="AMF51" s="0"/>
      <c r="AMG51" s="0"/>
      <c r="AMH51" s="0"/>
      <c r="AMI51" s="0"/>
      <c r="AMJ51" s="0"/>
    </row>
    <row r="52" customFormat="false" ht="22.2" hidden="false" customHeight="false" outlineLevel="0" collapsed="false">
      <c r="A52" s="133" t="s">
        <v>267</v>
      </c>
      <c r="B52" s="129" t="s">
        <v>268</v>
      </c>
      <c r="C52" s="130" t="n">
        <v>9</v>
      </c>
      <c r="E52" s="131" t="n">
        <f aca="false">IF(C52&gt;0,1/(C52-D52),"")</f>
        <v>0.111111111111111</v>
      </c>
      <c r="F52" s="149"/>
      <c r="G52" s="132" t="str">
        <f aca="false">IF(F52=0,"",IF(F52&gt;C52,1,(F52-D52)*E52))</f>
        <v/>
      </c>
      <c r="H52" s="132" t="str">
        <f aca="false">IF(F52&gt;0,1-G52,"")</f>
        <v/>
      </c>
      <c r="I52" s="150" t="n">
        <f aca="false">IF($C52&gt;0,IF(I$3&lt;$D52,100,IF(I$3&gt;$C52,0,100-(I$3-$D52)*$E52*100)),"")</f>
        <v>88.8888888888889</v>
      </c>
      <c r="J52" s="150" t="n">
        <f aca="false">IF($C52&gt;0,IF(J$3&lt;$D52,100,IF(J$3&gt;$C52,0,100-(J$3-$D52)*$E52*100)),"")</f>
        <v>77.7777777777778</v>
      </c>
      <c r="K52" s="150" t="n">
        <f aca="false">IF($C52&gt;0,IF(K$3&lt;$D52,100,IF(K$3&gt;$C52,0,100-(K$3-$D52)*$E52*100)),"")</f>
        <v>66.6666666666667</v>
      </c>
      <c r="L52" s="150" t="n">
        <f aca="false">IF($C52&gt;0,IF(L$3&lt;$D52,100,IF(L$3&gt;$C52,0,100-(L$3-$D52)*$E52*100)),"")</f>
        <v>55.5555555555556</v>
      </c>
      <c r="M52" s="150" t="n">
        <f aca="false">IF($C52&gt;0,IF(M$3&lt;$D52,100,IF(M$3&gt;$C52,0,100-(M$3-$D52)*$E52*100)),"")</f>
        <v>44.4444444444444</v>
      </c>
      <c r="N52" s="150" t="n">
        <f aca="false">IF($C52&gt;0,IF(N$3&lt;$D52,100,IF(N$3&gt;$C52,0,100-(N$3-$D52)*$E52*100)),"")</f>
        <v>33.3333333333333</v>
      </c>
      <c r="O52" s="150" t="n">
        <f aca="false">IF($C52&gt;0,IF(O$3&lt;$D52,100,IF(O$3&gt;$C52,0,100-(O$3-$D52)*$E52*100)),"")</f>
        <v>22.2222222222222</v>
      </c>
      <c r="P52" s="150" t="n">
        <f aca="false">IF($C52&gt;0,IF(P$3&lt;$D52,100,IF(P$3&gt;$C52,0,100-(P$3-$D52)*$E52*100)),"")</f>
        <v>11.1111111111111</v>
      </c>
      <c r="Q52" s="150" t="n">
        <f aca="false">IF($C52&gt;0,IF(Q$3&lt;$D52,100,IF(Q$3&gt;$C52,0,100-(Q$3-$D52)*$E52*100)),"")</f>
        <v>0</v>
      </c>
      <c r="R52" s="150" t="n">
        <f aca="false">IF($C52&gt;0,IF(R$3&lt;$D52,100,IF(R$3&gt;$C52,0,100-(R$3-$D52)*$E52*100)),"")</f>
        <v>0</v>
      </c>
      <c r="S52" s="150" t="n">
        <f aca="false">IF($C52&gt;0,IF(S$3&lt;$D52,100,IF(S$3&gt;$C52,0,100-(S$3-$D52)*$E52*100)),"")</f>
        <v>0</v>
      </c>
      <c r="T52" s="150" t="n">
        <f aca="false">IF($C52&gt;0,IF(T$3&lt;$D52,100,IF(T$3&gt;$C52,0,100-(T$3-$D52)*$E52*100)),"")</f>
        <v>0</v>
      </c>
      <c r="U52" s="150" t="n">
        <f aca="false">IF($C52&gt;0,IF(U$3&lt;$D52,100,IF(U$3&gt;$C52,0,100-(U$3-$D52)*$E52*100)),"")</f>
        <v>0</v>
      </c>
      <c r="V52" s="150" t="n">
        <f aca="false">IF($C52&gt;0,IF(V$3&lt;$D52,100,IF(V$3&gt;$C52,0,100-(V$3-$D52)*$E52*100)),"")</f>
        <v>0</v>
      </c>
      <c r="W52" s="150" t="n">
        <f aca="false">IF($C52&gt;0,IF(W$3&lt;$D52,100,IF(W$3&gt;$C52,0,100-(W$3-$D52)*$E52*100)),"")</f>
        <v>0</v>
      </c>
      <c r="X52" s="150" t="n">
        <f aca="false">IF($C52&gt;0,IF(X$3&lt;$D52,100,IF(X$3&gt;$C52,0,100-(X$3-$D52)*$E52*100)),"")</f>
        <v>0</v>
      </c>
      <c r="Y52" s="150" t="n">
        <f aca="false">IF($C52&gt;0,IF(Y$3&lt;$D52,100,IF(Y$3&gt;$C52,0,100-(Y$3-$D52)*$E52*100)),"")</f>
        <v>0</v>
      </c>
      <c r="Z52" s="150" t="n">
        <f aca="false">IF($C52&gt;0,IF(Z$3&lt;$D52,100,IF(Z$3&gt;$C52,0,100-(Z$3-$D52)*$E52*100)),"")</f>
        <v>0</v>
      </c>
      <c r="AA52" s="150" t="n">
        <f aca="false">IF($C52&gt;0,IF(AA$3&lt;$D52,100,IF(AA$3&gt;$C52,0,100-(AA$3-$D52)*$E52*100)),"")</f>
        <v>0</v>
      </c>
      <c r="AB52" s="150" t="n">
        <f aca="false">IF($C52&gt;0,IF(AB$3&lt;$D52,100,IF(AB$3&gt;$C52,0,100-(AB$3-$D52)*$E52*100)),"")</f>
        <v>0</v>
      </c>
      <c r="AC52" s="150" t="n">
        <f aca="false">IF($C52&gt;0,IF(AC$3&lt;$D52,100,IF(AC$3&gt;$C52,0,100-(AC$3-$D52)*$E52*100)),"")</f>
        <v>0</v>
      </c>
      <c r="AD52" s="150" t="n">
        <f aca="false">IF($C52&gt;0,IF(AD$3&lt;$D52,100,IF(AD$3&gt;$C52,0,100-(AD$3-$D52)*$E52*100)),"")</f>
        <v>0</v>
      </c>
      <c r="AE52" s="150" t="n">
        <f aca="false">IF($C52&gt;0,IF(AE$3&lt;$D52,100,IF(AE$3&gt;$C52,0,100-(AE$3-$D52)*$E52*100)),"")</f>
        <v>0</v>
      </c>
      <c r="AF52" s="150" t="n">
        <f aca="false">IF($C52&gt;0,IF(AF$3&lt;$D52,100,IF(AF$3&gt;$C52,0,100-(AF$3-$D52)*$E52*100)),"")</f>
        <v>0</v>
      </c>
      <c r="AG52" s="150" t="n">
        <f aca="false">IF($C52&gt;0,IF(AG$3&lt;$D52,100,IF(AG$3&gt;$C52,0,100-(AG$3-$D52)*$E52*100)),"")</f>
        <v>0</v>
      </c>
      <c r="AH52" s="150" t="n">
        <f aca="false">IF($C52&gt;0,IF(AH$3&lt;$D52,100,IF(AH$3&gt;$C52,0,100-(AH$3-$D52)*$E52*100)),"")</f>
        <v>0</v>
      </c>
      <c r="AI52" s="150" t="n">
        <f aca="false">IF($C52&gt;0,IF(AI$3&lt;$D52,100,IF(AI$3&gt;$C52,0,100-(AI$3-$D52)*$E52*100)),"")</f>
        <v>0</v>
      </c>
      <c r="AJ52" s="150" t="n">
        <f aca="false">IF($C52&gt;0,IF(AJ$3&lt;$D52,100,IF(AJ$3&gt;$C52,0,100-(AJ$3-$D52)*$E52*100)),"")</f>
        <v>0</v>
      </c>
      <c r="AK52" s="150" t="n">
        <f aca="false">IF($C52&gt;0,IF(AK$3&lt;$D52,100,IF(AK$3&gt;$C52,0,100-(AK$3-$D52)*$E52*100)),"")</f>
        <v>0</v>
      </c>
      <c r="AL52" s="150" t="n">
        <f aca="false">IF($C52&gt;0,IF(AL$3&lt;$D52,100,IF(AL$3&gt;$C52,0,100-(AL$3-$D52)*$E52*100)),"")</f>
        <v>0</v>
      </c>
      <c r="AM52" s="150" t="n">
        <f aca="false">IF($C52&gt;0,IF(AM$3&lt;$D52,100,IF(AM$3&gt;$C52,0,100-(AM$3-$D52)*$E52*100)),"")</f>
        <v>0</v>
      </c>
      <c r="AN52" s="150" t="n">
        <f aca="false">IF($C52&gt;0,IF(AN$3&lt;$D52,100,IF(AN$3&gt;$C52,0,100-(AN$3-$D52)*$E52*100)),"")</f>
        <v>0</v>
      </c>
    </row>
    <row r="53" customFormat="false" ht="12.8" hidden="false" customHeight="false" outlineLevel="0" collapsed="false">
      <c r="A53" s="133"/>
      <c r="B53" s="129" t="s">
        <v>269</v>
      </c>
      <c r="C53" s="130" t="n">
        <v>7</v>
      </c>
      <c r="E53" s="131" t="n">
        <f aca="false">IF(C53&gt;0,1/(C53-D53),"")</f>
        <v>0.142857142857143</v>
      </c>
      <c r="F53" s="149"/>
      <c r="G53" s="132" t="str">
        <f aca="false">IF(F53=0,"",IF(F53&gt;C53,1,(F53-D53)*E53))</f>
        <v/>
      </c>
      <c r="H53" s="132" t="str">
        <f aca="false">IF(F53&gt;0,1-G53,"")</f>
        <v/>
      </c>
      <c r="I53" s="150" t="n">
        <f aca="false">IF($C53&gt;0,IF(I$3&lt;$D53,100,IF(I$3&gt;$C53,0,100-(I$3-$D53)*$E53*100)),"")</f>
        <v>85.7142857142857</v>
      </c>
      <c r="J53" s="150" t="n">
        <f aca="false">IF($C53&gt;0,IF(J$3&lt;$D53,100,IF(J$3&gt;$C53,0,100-(J$3-$D53)*$E53*100)),"")</f>
        <v>71.4285714285714</v>
      </c>
      <c r="K53" s="150" t="n">
        <f aca="false">IF($C53&gt;0,IF(K$3&lt;$D53,100,IF(K$3&gt;$C53,0,100-(K$3-$D53)*$E53*100)),"")</f>
        <v>57.1428571428571</v>
      </c>
      <c r="L53" s="150" t="n">
        <f aca="false">IF($C53&gt;0,IF(L$3&lt;$D53,100,IF(L$3&gt;$C53,0,100-(L$3-$D53)*$E53*100)),"")</f>
        <v>42.8571428571429</v>
      </c>
      <c r="M53" s="150" t="n">
        <f aca="false">IF($C53&gt;0,IF(M$3&lt;$D53,100,IF(M$3&gt;$C53,0,100-(M$3-$D53)*$E53*100)),"")</f>
        <v>28.5714285714286</v>
      </c>
      <c r="N53" s="150" t="n">
        <f aca="false">IF($C53&gt;0,IF(N$3&lt;$D53,100,IF(N$3&gt;$C53,0,100-(N$3-$D53)*$E53*100)),"")</f>
        <v>14.2857142857143</v>
      </c>
      <c r="O53" s="150" t="n">
        <f aca="false">IF($C53&gt;0,IF(O$3&lt;$D53,100,IF(O$3&gt;$C53,0,100-(O$3-$D53)*$E53*100)),"")</f>
        <v>0</v>
      </c>
      <c r="P53" s="150" t="n">
        <f aca="false">IF($C53&gt;0,IF(P$3&lt;$D53,100,IF(P$3&gt;$C53,0,100-(P$3-$D53)*$E53*100)),"")</f>
        <v>0</v>
      </c>
      <c r="Q53" s="150" t="n">
        <f aca="false">IF($C53&gt;0,IF(Q$3&lt;$D53,100,IF(Q$3&gt;$C53,0,100-(Q$3-$D53)*$E53*100)),"")</f>
        <v>0</v>
      </c>
      <c r="R53" s="150" t="n">
        <f aca="false">IF($C53&gt;0,IF(R$3&lt;$D53,100,IF(R$3&gt;$C53,0,100-(R$3-$D53)*$E53*100)),"")</f>
        <v>0</v>
      </c>
      <c r="S53" s="150" t="n">
        <f aca="false">IF($C53&gt;0,IF(S$3&lt;$D53,100,IF(S$3&gt;$C53,0,100-(S$3-$D53)*$E53*100)),"")</f>
        <v>0</v>
      </c>
      <c r="T53" s="150" t="n">
        <f aca="false">IF($C53&gt;0,IF(T$3&lt;$D53,100,IF(T$3&gt;$C53,0,100-(T$3-$D53)*$E53*100)),"")</f>
        <v>0</v>
      </c>
      <c r="U53" s="150" t="n">
        <f aca="false">IF($C53&gt;0,IF(U$3&lt;$D53,100,IF(U$3&gt;$C53,0,100-(U$3-$D53)*$E53*100)),"")</f>
        <v>0</v>
      </c>
      <c r="V53" s="150" t="n">
        <f aca="false">IF($C53&gt;0,IF(V$3&lt;$D53,100,IF(V$3&gt;$C53,0,100-(V$3-$D53)*$E53*100)),"")</f>
        <v>0</v>
      </c>
      <c r="W53" s="150" t="n">
        <f aca="false">IF($C53&gt;0,IF(W$3&lt;$D53,100,IF(W$3&gt;$C53,0,100-(W$3-$D53)*$E53*100)),"")</f>
        <v>0</v>
      </c>
      <c r="X53" s="150" t="n">
        <f aca="false">IF($C53&gt;0,IF(X$3&lt;$D53,100,IF(X$3&gt;$C53,0,100-(X$3-$D53)*$E53*100)),"")</f>
        <v>0</v>
      </c>
      <c r="Y53" s="150" t="n">
        <f aca="false">IF($C53&gt;0,IF(Y$3&lt;$D53,100,IF(Y$3&gt;$C53,0,100-(Y$3-$D53)*$E53*100)),"")</f>
        <v>0</v>
      </c>
      <c r="Z53" s="150" t="n">
        <f aca="false">IF($C53&gt;0,IF(Z$3&lt;$D53,100,IF(Z$3&gt;$C53,0,100-(Z$3-$D53)*$E53*100)),"")</f>
        <v>0</v>
      </c>
      <c r="AA53" s="150" t="n">
        <f aca="false">IF($C53&gt;0,IF(AA$3&lt;$D53,100,IF(AA$3&gt;$C53,0,100-(AA$3-$D53)*$E53*100)),"")</f>
        <v>0</v>
      </c>
      <c r="AB53" s="150" t="n">
        <f aca="false">IF($C53&gt;0,IF(AB$3&lt;$D53,100,IF(AB$3&gt;$C53,0,100-(AB$3-$D53)*$E53*100)),"")</f>
        <v>0</v>
      </c>
      <c r="AC53" s="150" t="n">
        <f aca="false">IF($C53&gt;0,IF(AC$3&lt;$D53,100,IF(AC$3&gt;$C53,0,100-(AC$3-$D53)*$E53*100)),"")</f>
        <v>0</v>
      </c>
      <c r="AD53" s="150" t="n">
        <f aca="false">IF($C53&gt;0,IF(AD$3&lt;$D53,100,IF(AD$3&gt;$C53,0,100-(AD$3-$D53)*$E53*100)),"")</f>
        <v>0</v>
      </c>
      <c r="AE53" s="150" t="n">
        <f aca="false">IF($C53&gt;0,IF(AE$3&lt;$D53,100,IF(AE$3&gt;$C53,0,100-(AE$3-$D53)*$E53*100)),"")</f>
        <v>0</v>
      </c>
      <c r="AF53" s="150" t="n">
        <f aca="false">IF($C53&gt;0,IF(AF$3&lt;$D53,100,IF(AF$3&gt;$C53,0,100-(AF$3-$D53)*$E53*100)),"")</f>
        <v>0</v>
      </c>
      <c r="AG53" s="150" t="n">
        <f aca="false">IF($C53&gt;0,IF(AG$3&lt;$D53,100,IF(AG$3&gt;$C53,0,100-(AG$3-$D53)*$E53*100)),"")</f>
        <v>0</v>
      </c>
      <c r="AH53" s="150" t="n">
        <f aca="false">IF($C53&gt;0,IF(AH$3&lt;$D53,100,IF(AH$3&gt;$C53,0,100-(AH$3-$D53)*$E53*100)),"")</f>
        <v>0</v>
      </c>
      <c r="AI53" s="150" t="n">
        <f aca="false">IF($C53&gt;0,IF(AI$3&lt;$D53,100,IF(AI$3&gt;$C53,0,100-(AI$3-$D53)*$E53*100)),"")</f>
        <v>0</v>
      </c>
      <c r="AJ53" s="150" t="n">
        <f aca="false">IF($C53&gt;0,IF(AJ$3&lt;$D53,100,IF(AJ$3&gt;$C53,0,100-(AJ$3-$D53)*$E53*100)),"")</f>
        <v>0</v>
      </c>
      <c r="AK53" s="150" t="n">
        <f aca="false">IF($C53&gt;0,IF(AK$3&lt;$D53,100,IF(AK$3&gt;$C53,0,100-(AK$3-$D53)*$E53*100)),"")</f>
        <v>0</v>
      </c>
      <c r="AL53" s="150" t="n">
        <f aca="false">IF($C53&gt;0,IF(AL$3&lt;$D53,100,IF(AL$3&gt;$C53,0,100-(AL$3-$D53)*$E53*100)),"")</f>
        <v>0</v>
      </c>
      <c r="AM53" s="150" t="n">
        <f aca="false">IF($C53&gt;0,IF(AM$3&lt;$D53,100,IF(AM$3&gt;$C53,0,100-(AM$3-$D53)*$E53*100)),"")</f>
        <v>0</v>
      </c>
      <c r="AN53" s="150" t="n">
        <f aca="false">IF($C53&gt;0,IF(AN$3&lt;$D53,100,IF(AN$3&gt;$C53,0,100-(AN$3-$D53)*$E53*100)),"")</f>
        <v>0</v>
      </c>
    </row>
    <row r="54" customFormat="false" ht="12.8" hidden="false" customHeight="false" outlineLevel="0" collapsed="false">
      <c r="A54" s="133"/>
      <c r="B54" s="129" t="s">
        <v>270</v>
      </c>
      <c r="C54" s="130" t="n">
        <v>12</v>
      </c>
      <c r="E54" s="131" t="n">
        <f aca="false">IF(C54&gt;0,1/(C54-D54),"")</f>
        <v>0.0833333333333333</v>
      </c>
      <c r="F54" s="149"/>
      <c r="G54" s="132" t="str">
        <f aca="false">IF(F54=0,"",IF(F54&gt;C54,1,(F54-D54)*E54))</f>
        <v/>
      </c>
      <c r="H54" s="132" t="str">
        <f aca="false">IF(F54&gt;0,1-G54,"")</f>
        <v/>
      </c>
      <c r="I54" s="150" t="n">
        <f aca="false">IF($C54&gt;0,IF(I$3&lt;$D54,100,IF(I$3&gt;$C54,0,100-(I$3-$D54)*$E54*100)),"")</f>
        <v>91.6666666666667</v>
      </c>
      <c r="J54" s="150" t="n">
        <f aca="false">IF($C54&gt;0,IF(J$3&lt;$D54,100,IF(J$3&gt;$C54,0,100-(J$3-$D54)*$E54*100)),"")</f>
        <v>83.3333333333333</v>
      </c>
      <c r="K54" s="150" t="n">
        <f aca="false">IF($C54&gt;0,IF(K$3&lt;$D54,100,IF(K$3&gt;$C54,0,100-(K$3-$D54)*$E54*100)),"")</f>
        <v>75</v>
      </c>
      <c r="L54" s="150" t="n">
        <f aca="false">IF($C54&gt;0,IF(L$3&lt;$D54,100,IF(L$3&gt;$C54,0,100-(L$3-$D54)*$E54*100)),"")</f>
        <v>66.6666666666667</v>
      </c>
      <c r="M54" s="150" t="n">
        <f aca="false">IF($C54&gt;0,IF(M$3&lt;$D54,100,IF(M$3&gt;$C54,0,100-(M$3-$D54)*$E54*100)),"")</f>
        <v>58.3333333333333</v>
      </c>
      <c r="N54" s="150" t="n">
        <f aca="false">IF($C54&gt;0,IF(N$3&lt;$D54,100,IF(N$3&gt;$C54,0,100-(N$3-$D54)*$E54*100)),"")</f>
        <v>50</v>
      </c>
      <c r="O54" s="150" t="n">
        <f aca="false">IF($C54&gt;0,IF(O$3&lt;$D54,100,IF(O$3&gt;$C54,0,100-(O$3-$D54)*$E54*100)),"")</f>
        <v>41.6666666666667</v>
      </c>
      <c r="P54" s="150" t="n">
        <f aca="false">IF($C54&gt;0,IF(P$3&lt;$D54,100,IF(P$3&gt;$C54,0,100-(P$3-$D54)*$E54*100)),"")</f>
        <v>33.3333333333333</v>
      </c>
      <c r="Q54" s="150" t="n">
        <f aca="false">IF($C54&gt;0,IF(Q$3&lt;$D54,100,IF(Q$3&gt;$C54,0,100-(Q$3-$D54)*$E54*100)),"")</f>
        <v>25</v>
      </c>
      <c r="R54" s="150" t="n">
        <f aca="false">IF($C54&gt;0,IF(R$3&lt;$D54,100,IF(R$3&gt;$C54,0,100-(R$3-$D54)*$E54*100)),"")</f>
        <v>16.6666666666667</v>
      </c>
      <c r="S54" s="150" t="n">
        <f aca="false">IF($C54&gt;0,IF(S$3&lt;$D54,100,IF(S$3&gt;$C54,0,100-(S$3-$D54)*$E54*100)),"")</f>
        <v>8.33333333333334</v>
      </c>
      <c r="T54" s="150" t="n">
        <f aca="false">IF($C54&gt;0,IF(T$3&lt;$D54,100,IF(T$3&gt;$C54,0,100-(T$3-$D54)*$E54*100)),"")</f>
        <v>0</v>
      </c>
      <c r="U54" s="150" t="n">
        <f aca="false">IF($C54&gt;0,IF(U$3&lt;$D54,100,IF(U$3&gt;$C54,0,100-(U$3-$D54)*$E54*100)),"")</f>
        <v>0</v>
      </c>
      <c r="V54" s="150" t="n">
        <f aca="false">IF($C54&gt;0,IF(V$3&lt;$D54,100,IF(V$3&gt;$C54,0,100-(V$3-$D54)*$E54*100)),"")</f>
        <v>0</v>
      </c>
      <c r="W54" s="150" t="n">
        <f aca="false">IF($C54&gt;0,IF(W$3&lt;$D54,100,IF(W$3&gt;$C54,0,100-(W$3-$D54)*$E54*100)),"")</f>
        <v>0</v>
      </c>
      <c r="X54" s="150" t="n">
        <f aca="false">IF($C54&gt;0,IF(X$3&lt;$D54,100,IF(X$3&gt;$C54,0,100-(X$3-$D54)*$E54*100)),"")</f>
        <v>0</v>
      </c>
      <c r="Y54" s="150" t="n">
        <f aca="false">IF($C54&gt;0,IF(Y$3&lt;$D54,100,IF(Y$3&gt;$C54,0,100-(Y$3-$D54)*$E54*100)),"")</f>
        <v>0</v>
      </c>
      <c r="Z54" s="150" t="n">
        <f aca="false">IF($C54&gt;0,IF(Z$3&lt;$D54,100,IF(Z$3&gt;$C54,0,100-(Z$3-$D54)*$E54*100)),"")</f>
        <v>0</v>
      </c>
      <c r="AA54" s="150" t="n">
        <f aca="false">IF($C54&gt;0,IF(AA$3&lt;$D54,100,IF(AA$3&gt;$C54,0,100-(AA$3-$D54)*$E54*100)),"")</f>
        <v>0</v>
      </c>
      <c r="AB54" s="150" t="n">
        <f aca="false">IF($C54&gt;0,IF(AB$3&lt;$D54,100,IF(AB$3&gt;$C54,0,100-(AB$3-$D54)*$E54*100)),"")</f>
        <v>0</v>
      </c>
      <c r="AC54" s="150" t="n">
        <f aca="false">IF($C54&gt;0,IF(AC$3&lt;$D54,100,IF(AC$3&gt;$C54,0,100-(AC$3-$D54)*$E54*100)),"")</f>
        <v>0</v>
      </c>
      <c r="AD54" s="150" t="n">
        <f aca="false">IF($C54&gt;0,IF(AD$3&lt;$D54,100,IF(AD$3&gt;$C54,0,100-(AD$3-$D54)*$E54*100)),"")</f>
        <v>0</v>
      </c>
      <c r="AE54" s="150" t="n">
        <f aca="false">IF($C54&gt;0,IF(AE$3&lt;$D54,100,IF(AE$3&gt;$C54,0,100-(AE$3-$D54)*$E54*100)),"")</f>
        <v>0</v>
      </c>
      <c r="AF54" s="150" t="n">
        <f aca="false">IF($C54&gt;0,IF(AF$3&lt;$D54,100,IF(AF$3&gt;$C54,0,100-(AF$3-$D54)*$E54*100)),"")</f>
        <v>0</v>
      </c>
      <c r="AG54" s="150" t="n">
        <f aca="false">IF($C54&gt;0,IF(AG$3&lt;$D54,100,IF(AG$3&gt;$C54,0,100-(AG$3-$D54)*$E54*100)),"")</f>
        <v>0</v>
      </c>
      <c r="AH54" s="150" t="n">
        <f aca="false">IF($C54&gt;0,IF(AH$3&lt;$D54,100,IF(AH$3&gt;$C54,0,100-(AH$3-$D54)*$E54*100)),"")</f>
        <v>0</v>
      </c>
      <c r="AI54" s="150" t="n">
        <f aca="false">IF($C54&gt;0,IF(AI$3&lt;$D54,100,IF(AI$3&gt;$C54,0,100-(AI$3-$D54)*$E54*100)),"")</f>
        <v>0</v>
      </c>
      <c r="AJ54" s="150" t="n">
        <f aca="false">IF($C54&gt;0,IF(AJ$3&lt;$D54,100,IF(AJ$3&gt;$C54,0,100-(AJ$3-$D54)*$E54*100)),"")</f>
        <v>0</v>
      </c>
      <c r="AK54" s="150" t="n">
        <f aca="false">IF($C54&gt;0,IF(AK$3&lt;$D54,100,IF(AK$3&gt;$C54,0,100-(AK$3-$D54)*$E54*100)),"")</f>
        <v>0</v>
      </c>
      <c r="AL54" s="150" t="n">
        <f aca="false">IF($C54&gt;0,IF(AL$3&lt;$D54,100,IF(AL$3&gt;$C54,0,100-(AL$3-$D54)*$E54*100)),"")</f>
        <v>0</v>
      </c>
      <c r="AM54" s="150" t="n">
        <f aca="false">IF($C54&gt;0,IF(AM$3&lt;$D54,100,IF(AM$3&gt;$C54,0,100-(AM$3-$D54)*$E54*100)),"")</f>
        <v>0</v>
      </c>
      <c r="AN54" s="150" t="n">
        <f aca="false">IF($C54&gt;0,IF(AN$3&lt;$D54,100,IF(AN$3&gt;$C54,0,100-(AN$3-$D54)*$E54*100)),"")</f>
        <v>0</v>
      </c>
    </row>
    <row r="55" customFormat="false" ht="22.2" hidden="false" customHeight="false" outlineLevel="0" collapsed="false">
      <c r="A55" s="133"/>
      <c r="B55" s="129" t="s">
        <v>271</v>
      </c>
      <c r="C55" s="130" t="n">
        <v>25</v>
      </c>
      <c r="E55" s="131" t="n">
        <f aca="false">IF(C55&gt;0,1/(C55-D55),"")</f>
        <v>0.04</v>
      </c>
      <c r="F55" s="149"/>
      <c r="G55" s="132" t="str">
        <f aca="false">IF(F55=0,"",IF(F55&gt;C55,1,(F55-D55)*E55))</f>
        <v/>
      </c>
      <c r="H55" s="132" t="str">
        <f aca="false">IF(F55&gt;0,1-G55,"")</f>
        <v/>
      </c>
      <c r="I55" s="150" t="n">
        <f aca="false">IF($C55&gt;0,IF(I$3&lt;$D55,100,IF(I$3&gt;$C55,0,100-(I$3-$D55)*$E55*100)),"")</f>
        <v>96</v>
      </c>
      <c r="J55" s="150" t="n">
        <f aca="false">IF($C55&gt;0,IF(J$3&lt;$D55,100,IF(J$3&gt;$C55,0,100-(J$3-$D55)*$E55*100)),"")</f>
        <v>92</v>
      </c>
      <c r="K55" s="150" t="n">
        <f aca="false">IF($C55&gt;0,IF(K$3&lt;$D55,100,IF(K$3&gt;$C55,0,100-(K$3-$D55)*$E55*100)),"")</f>
        <v>88</v>
      </c>
      <c r="L55" s="150" t="n">
        <f aca="false">IF($C55&gt;0,IF(L$3&lt;$D55,100,IF(L$3&gt;$C55,0,100-(L$3-$D55)*$E55*100)),"")</f>
        <v>84</v>
      </c>
      <c r="M55" s="150" t="n">
        <f aca="false">IF($C55&gt;0,IF(M$3&lt;$D55,100,IF(M$3&gt;$C55,0,100-(M$3-$D55)*$E55*100)),"")</f>
        <v>80</v>
      </c>
      <c r="N55" s="150" t="n">
        <f aca="false">IF($C55&gt;0,IF(N$3&lt;$D55,100,IF(N$3&gt;$C55,0,100-(N$3-$D55)*$E55*100)),"")</f>
        <v>76</v>
      </c>
      <c r="O55" s="150" t="n">
        <f aca="false">IF($C55&gt;0,IF(O$3&lt;$D55,100,IF(O$3&gt;$C55,0,100-(O$3-$D55)*$E55*100)),"")</f>
        <v>72</v>
      </c>
      <c r="P55" s="150" t="n">
        <f aca="false">IF($C55&gt;0,IF(P$3&lt;$D55,100,IF(P$3&gt;$C55,0,100-(P$3-$D55)*$E55*100)),"")</f>
        <v>68</v>
      </c>
      <c r="Q55" s="150" t="n">
        <f aca="false">IF($C55&gt;0,IF(Q$3&lt;$D55,100,IF(Q$3&gt;$C55,0,100-(Q$3-$D55)*$E55*100)),"")</f>
        <v>64</v>
      </c>
      <c r="R55" s="150" t="n">
        <f aca="false">IF($C55&gt;0,IF(R$3&lt;$D55,100,IF(R$3&gt;$C55,0,100-(R$3-$D55)*$E55*100)),"")</f>
        <v>60</v>
      </c>
      <c r="S55" s="150" t="n">
        <f aca="false">IF($C55&gt;0,IF(S$3&lt;$D55,100,IF(S$3&gt;$C55,0,100-(S$3-$D55)*$E55*100)),"")</f>
        <v>56</v>
      </c>
      <c r="T55" s="150" t="n">
        <f aca="false">IF($C55&gt;0,IF(T$3&lt;$D55,100,IF(T$3&gt;$C55,0,100-(T$3-$D55)*$E55*100)),"")</f>
        <v>52</v>
      </c>
      <c r="U55" s="150" t="n">
        <f aca="false">IF($C55&gt;0,IF(U$3&lt;$D55,100,IF(U$3&gt;$C55,0,100-(U$3-$D55)*$E55*100)),"")</f>
        <v>48</v>
      </c>
      <c r="V55" s="150" t="n">
        <f aca="false">IF($C55&gt;0,IF(V$3&lt;$D55,100,IF(V$3&gt;$C55,0,100-(V$3-$D55)*$E55*100)),"")</f>
        <v>44</v>
      </c>
      <c r="W55" s="150" t="n">
        <f aca="false">IF($C55&gt;0,IF(W$3&lt;$D55,100,IF(W$3&gt;$C55,0,100-(W$3-$D55)*$E55*100)),"")</f>
        <v>40</v>
      </c>
      <c r="X55" s="150" t="n">
        <f aca="false">IF($C55&gt;0,IF(X$3&lt;$D55,100,IF(X$3&gt;$C55,0,100-(X$3-$D55)*$E55*100)),"")</f>
        <v>36</v>
      </c>
      <c r="Y55" s="150" t="n">
        <f aca="false">IF($C55&gt;0,IF(Y$3&lt;$D55,100,IF(Y$3&gt;$C55,0,100-(Y$3-$D55)*$E55*100)),"")</f>
        <v>32</v>
      </c>
      <c r="Z55" s="150" t="n">
        <f aca="false">IF($C55&gt;0,IF(Z$3&lt;$D55,100,IF(Z$3&gt;$C55,0,100-(Z$3-$D55)*$E55*100)),"")</f>
        <v>28</v>
      </c>
      <c r="AA55" s="150" t="n">
        <f aca="false">IF($C55&gt;0,IF(AA$3&lt;$D55,100,IF(AA$3&gt;$C55,0,100-(AA$3-$D55)*$E55*100)),"")</f>
        <v>24</v>
      </c>
      <c r="AB55" s="150" t="n">
        <f aca="false">IF($C55&gt;0,IF(AB$3&lt;$D55,100,IF(AB$3&gt;$C55,0,100-(AB$3-$D55)*$E55*100)),"")</f>
        <v>20</v>
      </c>
      <c r="AC55" s="150" t="n">
        <f aca="false">IF($C55&gt;0,IF(AC$3&lt;$D55,100,IF(AC$3&gt;$C55,0,100-(AC$3-$D55)*$E55*100)),"")</f>
        <v>16</v>
      </c>
      <c r="AD55" s="150" t="n">
        <f aca="false">IF($C55&gt;0,IF(AD$3&lt;$D55,100,IF(AD$3&gt;$C55,0,100-(AD$3-$D55)*$E55*100)),"")</f>
        <v>12</v>
      </c>
      <c r="AE55" s="150" t="n">
        <f aca="false">IF($C55&gt;0,IF(AE$3&lt;$D55,100,IF(AE$3&gt;$C55,0,100-(AE$3-$D55)*$E55*100)),"")</f>
        <v>8</v>
      </c>
      <c r="AF55" s="150" t="n">
        <f aca="false">IF($C55&gt;0,IF(AF$3&lt;$D55,100,IF(AF$3&gt;$C55,0,100-(AF$3-$D55)*$E55*100)),"")</f>
        <v>4</v>
      </c>
      <c r="AG55" s="150" t="n">
        <f aca="false">IF($C55&gt;0,IF(AG$3&lt;$D55,100,IF(AG$3&gt;$C55,0,100-(AG$3-$D55)*$E55*100)),"")</f>
        <v>0</v>
      </c>
      <c r="AH55" s="150" t="n">
        <f aca="false">IF($C55&gt;0,IF(AH$3&lt;$D55,100,IF(AH$3&gt;$C55,0,100-(AH$3-$D55)*$E55*100)),"")</f>
        <v>0</v>
      </c>
      <c r="AI55" s="150" t="n">
        <f aca="false">IF($C55&gt;0,IF(AI$3&lt;$D55,100,IF(AI$3&gt;$C55,0,100-(AI$3-$D55)*$E55*100)),"")</f>
        <v>0</v>
      </c>
      <c r="AJ55" s="150" t="n">
        <f aca="false">IF($C55&gt;0,IF(AJ$3&lt;$D55,100,IF(AJ$3&gt;$C55,0,100-(AJ$3-$D55)*$E55*100)),"")</f>
        <v>0</v>
      </c>
      <c r="AK55" s="150" t="n">
        <f aca="false">IF($C55&gt;0,IF(AK$3&lt;$D55,100,IF(AK$3&gt;$C55,0,100-(AK$3-$D55)*$E55*100)),"")</f>
        <v>0</v>
      </c>
      <c r="AL55" s="150" t="n">
        <f aca="false">IF($C55&gt;0,IF(AL$3&lt;$D55,100,IF(AL$3&gt;$C55,0,100-(AL$3-$D55)*$E55*100)),"")</f>
        <v>0</v>
      </c>
      <c r="AM55" s="150" t="n">
        <f aca="false">IF($C55&gt;0,IF(AM$3&lt;$D55,100,IF(AM$3&gt;$C55,0,100-(AM$3-$D55)*$E55*100)),"")</f>
        <v>0</v>
      </c>
      <c r="AN55" s="150" t="n">
        <f aca="false">IF($C55&gt;0,IF(AN$3&lt;$D55,100,IF(AN$3&gt;$C55,0,100-(AN$3-$D55)*$E55*100)),"")</f>
        <v>0</v>
      </c>
    </row>
    <row r="56" customFormat="false" ht="33.3" hidden="false" customHeight="false" outlineLevel="0" collapsed="false">
      <c r="A56" s="133"/>
      <c r="B56" s="129" t="s">
        <v>272</v>
      </c>
      <c r="C56" s="130" t="n">
        <v>20</v>
      </c>
      <c r="E56" s="131" t="n">
        <f aca="false">IF(C56&gt;0,1/(C56-D56),"")</f>
        <v>0.05</v>
      </c>
      <c r="F56" s="149"/>
      <c r="G56" s="132" t="str">
        <f aca="false">IF(F56=0,"",IF(F56&gt;C56,1,(F56-D56)*E56))</f>
        <v/>
      </c>
      <c r="H56" s="132" t="str">
        <f aca="false">IF(F56&gt;0,1-G56,"")</f>
        <v/>
      </c>
      <c r="I56" s="150" t="n">
        <f aca="false">IF($C56&gt;0,IF(I$3&lt;$D56,100,IF(I$3&gt;$C56,0,100-(I$3-$D56)*$E56*100)),"")</f>
        <v>95</v>
      </c>
      <c r="J56" s="150" t="n">
        <f aca="false">IF($C56&gt;0,IF(J$3&lt;$D56,100,IF(J$3&gt;$C56,0,100-(J$3-$D56)*$E56*100)),"")</f>
        <v>90</v>
      </c>
      <c r="K56" s="150" t="n">
        <f aca="false">IF($C56&gt;0,IF(K$3&lt;$D56,100,IF(K$3&gt;$C56,0,100-(K$3-$D56)*$E56*100)),"")</f>
        <v>85</v>
      </c>
      <c r="L56" s="150" t="n">
        <f aca="false">IF($C56&gt;0,IF(L$3&lt;$D56,100,IF(L$3&gt;$C56,0,100-(L$3-$D56)*$E56*100)),"")</f>
        <v>80</v>
      </c>
      <c r="M56" s="150" t="n">
        <f aca="false">IF($C56&gt;0,IF(M$3&lt;$D56,100,IF(M$3&gt;$C56,0,100-(M$3-$D56)*$E56*100)),"")</f>
        <v>75</v>
      </c>
      <c r="N56" s="150" t="n">
        <f aca="false">IF($C56&gt;0,IF(N$3&lt;$D56,100,IF(N$3&gt;$C56,0,100-(N$3-$D56)*$E56*100)),"")</f>
        <v>70</v>
      </c>
      <c r="O56" s="150" t="n">
        <f aca="false">IF($C56&gt;0,IF(O$3&lt;$D56,100,IF(O$3&gt;$C56,0,100-(O$3-$D56)*$E56*100)),"")</f>
        <v>65</v>
      </c>
      <c r="P56" s="150" t="n">
        <f aca="false">IF($C56&gt;0,IF(P$3&lt;$D56,100,IF(P$3&gt;$C56,0,100-(P$3-$D56)*$E56*100)),"")</f>
        <v>60</v>
      </c>
      <c r="Q56" s="150" t="n">
        <f aca="false">IF($C56&gt;0,IF(Q$3&lt;$D56,100,IF(Q$3&gt;$C56,0,100-(Q$3-$D56)*$E56*100)),"")</f>
        <v>55</v>
      </c>
      <c r="R56" s="150" t="n">
        <f aca="false">IF($C56&gt;0,IF(R$3&lt;$D56,100,IF(R$3&gt;$C56,0,100-(R$3-$D56)*$E56*100)),"")</f>
        <v>50</v>
      </c>
      <c r="S56" s="150" t="n">
        <f aca="false">IF($C56&gt;0,IF(S$3&lt;$D56,100,IF(S$3&gt;$C56,0,100-(S$3-$D56)*$E56*100)),"")</f>
        <v>45</v>
      </c>
      <c r="T56" s="150" t="n">
        <f aca="false">IF($C56&gt;0,IF(T$3&lt;$D56,100,IF(T$3&gt;$C56,0,100-(T$3-$D56)*$E56*100)),"")</f>
        <v>40</v>
      </c>
      <c r="U56" s="150" t="n">
        <f aca="false">IF($C56&gt;0,IF(U$3&lt;$D56,100,IF(U$3&gt;$C56,0,100-(U$3-$D56)*$E56*100)),"")</f>
        <v>35</v>
      </c>
      <c r="V56" s="150" t="n">
        <f aca="false">IF($C56&gt;0,IF(V$3&lt;$D56,100,IF(V$3&gt;$C56,0,100-(V$3-$D56)*$E56*100)),"")</f>
        <v>30</v>
      </c>
      <c r="W56" s="150" t="n">
        <f aca="false">IF($C56&gt;0,IF(W$3&lt;$D56,100,IF(W$3&gt;$C56,0,100-(W$3-$D56)*$E56*100)),"")</f>
        <v>25</v>
      </c>
      <c r="X56" s="150" t="n">
        <f aca="false">IF($C56&gt;0,IF(X$3&lt;$D56,100,IF(X$3&gt;$C56,0,100-(X$3-$D56)*$E56*100)),"")</f>
        <v>20</v>
      </c>
      <c r="Y56" s="150" t="n">
        <f aca="false">IF($C56&gt;0,IF(Y$3&lt;$D56,100,IF(Y$3&gt;$C56,0,100-(Y$3-$D56)*$E56*100)),"")</f>
        <v>15</v>
      </c>
      <c r="Z56" s="150" t="n">
        <f aca="false">IF($C56&gt;0,IF(Z$3&lt;$D56,100,IF(Z$3&gt;$C56,0,100-(Z$3-$D56)*$E56*100)),"")</f>
        <v>10</v>
      </c>
      <c r="AA56" s="150" t="n">
        <f aca="false">IF($C56&gt;0,IF(AA$3&lt;$D56,100,IF(AA$3&gt;$C56,0,100-(AA$3-$D56)*$E56*100)),"")</f>
        <v>5</v>
      </c>
      <c r="AB56" s="150" t="n">
        <f aca="false">IF($C56&gt;0,IF(AB$3&lt;$D56,100,IF(AB$3&gt;$C56,0,100-(AB$3-$D56)*$E56*100)),"")</f>
        <v>0</v>
      </c>
      <c r="AC56" s="150" t="n">
        <f aca="false">IF($C56&gt;0,IF(AC$3&lt;$D56,100,IF(AC$3&gt;$C56,0,100-(AC$3-$D56)*$E56*100)),"")</f>
        <v>0</v>
      </c>
      <c r="AD56" s="150" t="n">
        <f aca="false">IF($C56&gt;0,IF(AD$3&lt;$D56,100,IF(AD$3&gt;$C56,0,100-(AD$3-$D56)*$E56*100)),"")</f>
        <v>0</v>
      </c>
      <c r="AE56" s="150" t="n">
        <f aca="false">IF($C56&gt;0,IF(AE$3&lt;$D56,100,IF(AE$3&gt;$C56,0,100-(AE$3-$D56)*$E56*100)),"")</f>
        <v>0</v>
      </c>
      <c r="AF56" s="150" t="n">
        <f aca="false">IF($C56&gt;0,IF(AF$3&lt;$D56,100,IF(AF$3&gt;$C56,0,100-(AF$3-$D56)*$E56*100)),"")</f>
        <v>0</v>
      </c>
      <c r="AG56" s="150" t="n">
        <f aca="false">IF($C56&gt;0,IF(AG$3&lt;$D56,100,IF(AG$3&gt;$C56,0,100-(AG$3-$D56)*$E56*100)),"")</f>
        <v>0</v>
      </c>
      <c r="AH56" s="150" t="n">
        <f aca="false">IF($C56&gt;0,IF(AH$3&lt;$D56,100,IF(AH$3&gt;$C56,0,100-(AH$3-$D56)*$E56*100)),"")</f>
        <v>0</v>
      </c>
      <c r="AI56" s="150" t="n">
        <f aca="false">IF($C56&gt;0,IF(AI$3&lt;$D56,100,IF(AI$3&gt;$C56,0,100-(AI$3-$D56)*$E56*100)),"")</f>
        <v>0</v>
      </c>
      <c r="AJ56" s="150" t="n">
        <f aca="false">IF($C56&gt;0,IF(AJ$3&lt;$D56,100,IF(AJ$3&gt;$C56,0,100-(AJ$3-$D56)*$E56*100)),"")</f>
        <v>0</v>
      </c>
      <c r="AK56" s="150" t="n">
        <f aca="false">IF($C56&gt;0,IF(AK$3&lt;$D56,100,IF(AK$3&gt;$C56,0,100-(AK$3-$D56)*$E56*100)),"")</f>
        <v>0</v>
      </c>
      <c r="AL56" s="150" t="n">
        <f aca="false">IF($C56&gt;0,IF(AL$3&lt;$D56,100,IF(AL$3&gt;$C56,0,100-(AL$3-$D56)*$E56*100)),"")</f>
        <v>0</v>
      </c>
      <c r="AM56" s="150" t="n">
        <f aca="false">IF($C56&gt;0,IF(AM$3&lt;$D56,100,IF(AM$3&gt;$C56,0,100-(AM$3-$D56)*$E56*100)),"")</f>
        <v>0</v>
      </c>
      <c r="AN56" s="150" t="n">
        <f aca="false">IF($C56&gt;0,IF(AN$3&lt;$D56,100,IF(AN$3&gt;$C56,0,100-(AN$3-$D56)*$E56*100)),"")</f>
        <v>0</v>
      </c>
    </row>
    <row r="57" customFormat="false" ht="12.8" hidden="false" customHeight="false" outlineLevel="0" collapsed="false">
      <c r="A57" s="133"/>
      <c r="B57" s="129" t="s">
        <v>273</v>
      </c>
      <c r="C57" s="130" t="n">
        <v>12</v>
      </c>
      <c r="E57" s="131" t="n">
        <f aca="false">IF(C57&gt;0,1/(C57-D57),"")</f>
        <v>0.0833333333333333</v>
      </c>
      <c r="F57" s="149"/>
      <c r="G57" s="132" t="str">
        <f aca="false">IF(F57=0,"",IF(F57&gt;C57,1,(F57-D57)*E57))</f>
        <v/>
      </c>
      <c r="H57" s="132" t="str">
        <f aca="false">IF(F57&gt;0,1-G57,"")</f>
        <v/>
      </c>
      <c r="I57" s="150" t="n">
        <f aca="false">IF($C57&gt;0,IF(I$3&lt;$D57,100,IF(I$3&gt;$C57,0,100-(I$3-$D57)*$E57*100)),"")</f>
        <v>91.6666666666667</v>
      </c>
      <c r="J57" s="150" t="n">
        <f aca="false">IF($C57&gt;0,IF(J$3&lt;$D57,100,IF(J$3&gt;$C57,0,100-(J$3-$D57)*$E57*100)),"")</f>
        <v>83.3333333333333</v>
      </c>
      <c r="K57" s="150" t="n">
        <f aca="false">IF($C57&gt;0,IF(K$3&lt;$D57,100,IF(K$3&gt;$C57,0,100-(K$3-$D57)*$E57*100)),"")</f>
        <v>75</v>
      </c>
      <c r="L57" s="150" t="n">
        <f aca="false">IF($C57&gt;0,IF(L$3&lt;$D57,100,IF(L$3&gt;$C57,0,100-(L$3-$D57)*$E57*100)),"")</f>
        <v>66.6666666666667</v>
      </c>
      <c r="M57" s="150" t="n">
        <f aca="false">IF($C57&gt;0,IF(M$3&lt;$D57,100,IF(M$3&gt;$C57,0,100-(M$3-$D57)*$E57*100)),"")</f>
        <v>58.3333333333333</v>
      </c>
      <c r="N57" s="150" t="n">
        <f aca="false">IF($C57&gt;0,IF(N$3&lt;$D57,100,IF(N$3&gt;$C57,0,100-(N$3-$D57)*$E57*100)),"")</f>
        <v>50</v>
      </c>
      <c r="O57" s="150" t="n">
        <f aca="false">IF($C57&gt;0,IF(O$3&lt;$D57,100,IF(O$3&gt;$C57,0,100-(O$3-$D57)*$E57*100)),"")</f>
        <v>41.6666666666667</v>
      </c>
      <c r="P57" s="150" t="n">
        <f aca="false">IF($C57&gt;0,IF(P$3&lt;$D57,100,IF(P$3&gt;$C57,0,100-(P$3-$D57)*$E57*100)),"")</f>
        <v>33.3333333333333</v>
      </c>
      <c r="Q57" s="150" t="n">
        <f aca="false">IF($C57&gt;0,IF(Q$3&lt;$D57,100,IF(Q$3&gt;$C57,0,100-(Q$3-$D57)*$E57*100)),"")</f>
        <v>25</v>
      </c>
      <c r="R57" s="150" t="n">
        <f aca="false">IF($C57&gt;0,IF(R$3&lt;$D57,100,IF(R$3&gt;$C57,0,100-(R$3-$D57)*$E57*100)),"")</f>
        <v>16.6666666666667</v>
      </c>
      <c r="S57" s="150" t="n">
        <f aca="false">IF($C57&gt;0,IF(S$3&lt;$D57,100,IF(S$3&gt;$C57,0,100-(S$3-$D57)*$E57*100)),"")</f>
        <v>8.33333333333334</v>
      </c>
      <c r="T57" s="150" t="n">
        <f aca="false">IF($C57&gt;0,IF(T$3&lt;$D57,100,IF(T$3&gt;$C57,0,100-(T$3-$D57)*$E57*100)),"")</f>
        <v>0</v>
      </c>
      <c r="U57" s="150" t="n">
        <f aca="false">IF($C57&gt;0,IF(U$3&lt;$D57,100,IF(U$3&gt;$C57,0,100-(U$3-$D57)*$E57*100)),"")</f>
        <v>0</v>
      </c>
      <c r="V57" s="150" t="n">
        <f aca="false">IF($C57&gt;0,IF(V$3&lt;$D57,100,IF(V$3&gt;$C57,0,100-(V$3-$D57)*$E57*100)),"")</f>
        <v>0</v>
      </c>
      <c r="W57" s="150" t="n">
        <f aca="false">IF($C57&gt;0,IF(W$3&lt;$D57,100,IF(W$3&gt;$C57,0,100-(W$3-$D57)*$E57*100)),"")</f>
        <v>0</v>
      </c>
      <c r="X57" s="150" t="n">
        <f aca="false">IF($C57&gt;0,IF(X$3&lt;$D57,100,IF(X$3&gt;$C57,0,100-(X$3-$D57)*$E57*100)),"")</f>
        <v>0</v>
      </c>
      <c r="Y57" s="150" t="n">
        <f aca="false">IF($C57&gt;0,IF(Y$3&lt;$D57,100,IF(Y$3&gt;$C57,0,100-(Y$3-$D57)*$E57*100)),"")</f>
        <v>0</v>
      </c>
      <c r="Z57" s="150" t="n">
        <f aca="false">IF($C57&gt;0,IF(Z$3&lt;$D57,100,IF(Z$3&gt;$C57,0,100-(Z$3-$D57)*$E57*100)),"")</f>
        <v>0</v>
      </c>
      <c r="AA57" s="150" t="n">
        <f aca="false">IF($C57&gt;0,IF(AA$3&lt;$D57,100,IF(AA$3&gt;$C57,0,100-(AA$3-$D57)*$E57*100)),"")</f>
        <v>0</v>
      </c>
      <c r="AB57" s="150" t="n">
        <f aca="false">IF($C57&gt;0,IF(AB$3&lt;$D57,100,IF(AB$3&gt;$C57,0,100-(AB$3-$D57)*$E57*100)),"")</f>
        <v>0</v>
      </c>
      <c r="AC57" s="150" t="n">
        <f aca="false">IF($C57&gt;0,IF(AC$3&lt;$D57,100,IF(AC$3&gt;$C57,0,100-(AC$3-$D57)*$E57*100)),"")</f>
        <v>0</v>
      </c>
      <c r="AD57" s="150" t="n">
        <f aca="false">IF($C57&gt;0,IF(AD$3&lt;$D57,100,IF(AD$3&gt;$C57,0,100-(AD$3-$D57)*$E57*100)),"")</f>
        <v>0</v>
      </c>
      <c r="AE57" s="150" t="n">
        <f aca="false">IF($C57&gt;0,IF(AE$3&lt;$D57,100,IF(AE$3&gt;$C57,0,100-(AE$3-$D57)*$E57*100)),"")</f>
        <v>0</v>
      </c>
      <c r="AF57" s="150" t="n">
        <f aca="false">IF($C57&gt;0,IF(AF$3&lt;$D57,100,IF(AF$3&gt;$C57,0,100-(AF$3-$D57)*$E57*100)),"")</f>
        <v>0</v>
      </c>
      <c r="AG57" s="150" t="n">
        <f aca="false">IF($C57&gt;0,IF(AG$3&lt;$D57,100,IF(AG$3&gt;$C57,0,100-(AG$3-$D57)*$E57*100)),"")</f>
        <v>0</v>
      </c>
      <c r="AH57" s="150" t="n">
        <f aca="false">IF($C57&gt;0,IF(AH$3&lt;$D57,100,IF(AH$3&gt;$C57,0,100-(AH$3-$D57)*$E57*100)),"")</f>
        <v>0</v>
      </c>
      <c r="AI57" s="150" t="n">
        <f aca="false">IF($C57&gt;0,IF(AI$3&lt;$D57,100,IF(AI$3&gt;$C57,0,100-(AI$3-$D57)*$E57*100)),"")</f>
        <v>0</v>
      </c>
      <c r="AJ57" s="150" t="n">
        <f aca="false">IF($C57&gt;0,IF(AJ$3&lt;$D57,100,IF(AJ$3&gt;$C57,0,100-(AJ$3-$D57)*$E57*100)),"")</f>
        <v>0</v>
      </c>
      <c r="AK57" s="150" t="n">
        <f aca="false">IF($C57&gt;0,IF(AK$3&lt;$D57,100,IF(AK$3&gt;$C57,0,100-(AK$3-$D57)*$E57*100)),"")</f>
        <v>0</v>
      </c>
      <c r="AL57" s="150" t="n">
        <f aca="false">IF($C57&gt;0,IF(AL$3&lt;$D57,100,IF(AL$3&gt;$C57,0,100-(AL$3-$D57)*$E57*100)),"")</f>
        <v>0</v>
      </c>
      <c r="AM57" s="150" t="n">
        <f aca="false">IF($C57&gt;0,IF(AM$3&lt;$D57,100,IF(AM$3&gt;$C57,0,100-(AM$3-$D57)*$E57*100)),"")</f>
        <v>0</v>
      </c>
      <c r="AN57" s="150" t="n">
        <f aca="false">IF($C57&gt;0,IF(AN$3&lt;$D57,100,IF(AN$3&gt;$C57,0,100-(AN$3-$D57)*$E57*100)),"")</f>
        <v>0</v>
      </c>
    </row>
    <row r="58" customFormat="false" ht="12.8" hidden="false" customHeight="false" outlineLevel="0" collapsed="false">
      <c r="A58" s="133"/>
      <c r="B58" s="129" t="s">
        <v>274</v>
      </c>
      <c r="C58" s="130" t="n">
        <v>15</v>
      </c>
      <c r="E58" s="131" t="n">
        <f aca="false">IF(C58&gt;0,1/(C58-D58),"")</f>
        <v>0.0666666666666667</v>
      </c>
      <c r="F58" s="149"/>
      <c r="G58" s="132" t="str">
        <f aca="false">IF(F58=0,"",IF(F58&gt;C58,1,(F58-D58)*E58))</f>
        <v/>
      </c>
      <c r="H58" s="132" t="str">
        <f aca="false">IF(F58&gt;0,1-G58,"")</f>
        <v/>
      </c>
      <c r="I58" s="150" t="n">
        <f aca="false">IF($C58&gt;0,IF(I$3&lt;$D58,100,IF(I$3&gt;$C58,0,100-(I$3-$D58)*$E58*100)),"")</f>
        <v>93.3333333333333</v>
      </c>
      <c r="J58" s="150" t="n">
        <f aca="false">IF($C58&gt;0,IF(J$3&lt;$D58,100,IF(J$3&gt;$C58,0,100-(J$3-$D58)*$E58*100)),"")</f>
        <v>86.6666666666667</v>
      </c>
      <c r="K58" s="150" t="n">
        <f aca="false">IF($C58&gt;0,IF(K$3&lt;$D58,100,IF(K$3&gt;$C58,0,100-(K$3-$D58)*$E58*100)),"")</f>
        <v>80</v>
      </c>
      <c r="L58" s="150" t="n">
        <f aca="false">IF($C58&gt;0,IF(L$3&lt;$D58,100,IF(L$3&gt;$C58,0,100-(L$3-$D58)*$E58*100)),"")</f>
        <v>73.3333333333333</v>
      </c>
      <c r="M58" s="150" t="n">
        <f aca="false">IF($C58&gt;0,IF(M$3&lt;$D58,100,IF(M$3&gt;$C58,0,100-(M$3-$D58)*$E58*100)),"")</f>
        <v>66.6666666666667</v>
      </c>
      <c r="N58" s="150" t="n">
        <f aca="false">IF($C58&gt;0,IF(N$3&lt;$D58,100,IF(N$3&gt;$C58,0,100-(N$3-$D58)*$E58*100)),"")</f>
        <v>60</v>
      </c>
      <c r="O58" s="150" t="n">
        <f aca="false">IF($C58&gt;0,IF(O$3&lt;$D58,100,IF(O$3&gt;$C58,0,100-(O$3-$D58)*$E58*100)),"")</f>
        <v>53.3333333333333</v>
      </c>
      <c r="P58" s="150" t="n">
        <f aca="false">IF($C58&gt;0,IF(P$3&lt;$D58,100,IF(P$3&gt;$C58,0,100-(P$3-$D58)*$E58*100)),"")</f>
        <v>46.6666666666667</v>
      </c>
      <c r="Q58" s="150" t="n">
        <f aca="false">IF($C58&gt;0,IF(Q$3&lt;$D58,100,IF(Q$3&gt;$C58,0,100-(Q$3-$D58)*$E58*100)),"")</f>
        <v>40</v>
      </c>
      <c r="R58" s="150" t="n">
        <f aca="false">IF($C58&gt;0,IF(R$3&lt;$D58,100,IF(R$3&gt;$C58,0,100-(R$3-$D58)*$E58*100)),"")</f>
        <v>33.3333333333333</v>
      </c>
      <c r="S58" s="150" t="n">
        <f aca="false">IF($C58&gt;0,IF(S$3&lt;$D58,100,IF(S$3&gt;$C58,0,100-(S$3-$D58)*$E58*100)),"")</f>
        <v>26.6666666666667</v>
      </c>
      <c r="T58" s="150" t="n">
        <f aca="false">IF($C58&gt;0,IF(T$3&lt;$D58,100,IF(T$3&gt;$C58,0,100-(T$3-$D58)*$E58*100)),"")</f>
        <v>20</v>
      </c>
      <c r="U58" s="150" t="n">
        <f aca="false">IF($C58&gt;0,IF(U$3&lt;$D58,100,IF(U$3&gt;$C58,0,100-(U$3-$D58)*$E58*100)),"")</f>
        <v>13.3333333333333</v>
      </c>
      <c r="V58" s="150" t="n">
        <f aca="false">IF($C58&gt;0,IF(V$3&lt;$D58,100,IF(V$3&gt;$C58,0,100-(V$3-$D58)*$E58*100)),"")</f>
        <v>6.66666666666667</v>
      </c>
      <c r="W58" s="150" t="n">
        <f aca="false">IF($C58&gt;0,IF(W$3&lt;$D58,100,IF(W$3&gt;$C58,0,100-(W$3-$D58)*$E58*100)),"")</f>
        <v>0</v>
      </c>
      <c r="X58" s="150" t="n">
        <f aca="false">IF($C58&gt;0,IF(X$3&lt;$D58,100,IF(X$3&gt;$C58,0,100-(X$3-$D58)*$E58*100)),"")</f>
        <v>0</v>
      </c>
      <c r="Y58" s="150" t="n">
        <f aca="false">IF($C58&gt;0,IF(Y$3&lt;$D58,100,IF(Y$3&gt;$C58,0,100-(Y$3-$D58)*$E58*100)),"")</f>
        <v>0</v>
      </c>
      <c r="Z58" s="150" t="n">
        <f aca="false">IF($C58&gt;0,IF(Z$3&lt;$D58,100,IF(Z$3&gt;$C58,0,100-(Z$3-$D58)*$E58*100)),"")</f>
        <v>0</v>
      </c>
      <c r="AA58" s="150" t="n">
        <f aca="false">IF($C58&gt;0,IF(AA$3&lt;$D58,100,IF(AA$3&gt;$C58,0,100-(AA$3-$D58)*$E58*100)),"")</f>
        <v>0</v>
      </c>
      <c r="AB58" s="150" t="n">
        <f aca="false">IF($C58&gt;0,IF(AB$3&lt;$D58,100,IF(AB$3&gt;$C58,0,100-(AB$3-$D58)*$E58*100)),"")</f>
        <v>0</v>
      </c>
      <c r="AC58" s="150" t="n">
        <f aca="false">IF($C58&gt;0,IF(AC$3&lt;$D58,100,IF(AC$3&gt;$C58,0,100-(AC$3-$D58)*$E58*100)),"")</f>
        <v>0</v>
      </c>
      <c r="AD58" s="150" t="n">
        <f aca="false">IF($C58&gt;0,IF(AD$3&lt;$D58,100,IF(AD$3&gt;$C58,0,100-(AD$3-$D58)*$E58*100)),"")</f>
        <v>0</v>
      </c>
      <c r="AE58" s="150" t="n">
        <f aca="false">IF($C58&gt;0,IF(AE$3&lt;$D58,100,IF(AE$3&gt;$C58,0,100-(AE$3-$D58)*$E58*100)),"")</f>
        <v>0</v>
      </c>
      <c r="AF58" s="150" t="n">
        <f aca="false">IF($C58&gt;0,IF(AF$3&lt;$D58,100,IF(AF$3&gt;$C58,0,100-(AF$3-$D58)*$E58*100)),"")</f>
        <v>0</v>
      </c>
      <c r="AG58" s="150" t="n">
        <f aca="false">IF($C58&gt;0,IF(AG$3&lt;$D58,100,IF(AG$3&gt;$C58,0,100-(AG$3-$D58)*$E58*100)),"")</f>
        <v>0</v>
      </c>
      <c r="AH58" s="150" t="n">
        <f aca="false">IF($C58&gt;0,IF(AH$3&lt;$D58,100,IF(AH$3&gt;$C58,0,100-(AH$3-$D58)*$E58*100)),"")</f>
        <v>0</v>
      </c>
      <c r="AI58" s="150" t="n">
        <f aca="false">IF($C58&gt;0,IF(AI$3&lt;$D58,100,IF(AI$3&gt;$C58,0,100-(AI$3-$D58)*$E58*100)),"")</f>
        <v>0</v>
      </c>
      <c r="AJ58" s="150" t="n">
        <f aca="false">IF($C58&gt;0,IF(AJ$3&lt;$D58,100,IF(AJ$3&gt;$C58,0,100-(AJ$3-$D58)*$E58*100)),"")</f>
        <v>0</v>
      </c>
      <c r="AK58" s="150" t="n">
        <f aca="false">IF($C58&gt;0,IF(AK$3&lt;$D58,100,IF(AK$3&gt;$C58,0,100-(AK$3-$D58)*$E58*100)),"")</f>
        <v>0</v>
      </c>
      <c r="AL58" s="150" t="n">
        <f aca="false">IF($C58&gt;0,IF(AL$3&lt;$D58,100,IF(AL$3&gt;$C58,0,100-(AL$3-$D58)*$E58*100)),"")</f>
        <v>0</v>
      </c>
      <c r="AM58" s="150" t="n">
        <f aca="false">IF($C58&gt;0,IF(AM$3&lt;$D58,100,IF(AM$3&gt;$C58,0,100-(AM$3-$D58)*$E58*100)),"")</f>
        <v>0</v>
      </c>
      <c r="AN58" s="150" t="n">
        <f aca="false">IF($C58&gt;0,IF(AN$3&lt;$D58,100,IF(AN$3&gt;$C58,0,100-(AN$3-$D58)*$E58*100)),"")</f>
        <v>0</v>
      </c>
    </row>
    <row r="59" customFormat="false" ht="22.2" hidden="false" customHeight="false" outlineLevel="0" collapsed="false">
      <c r="A59" s="133"/>
      <c r="B59" s="129" t="s">
        <v>275</v>
      </c>
      <c r="C59" s="130" t="n">
        <v>50</v>
      </c>
      <c r="E59" s="131" t="n">
        <f aca="false">IF(C59&gt;0,1/(C59-D59),"")</f>
        <v>0.02</v>
      </c>
      <c r="F59" s="149"/>
      <c r="G59" s="132" t="str">
        <f aca="false">IF(F59=0,"",IF(F59&gt;C59,1,(F59-D59)*E59))</f>
        <v/>
      </c>
      <c r="H59" s="132" t="str">
        <f aca="false">IF(F59&gt;0,1-G59,"")</f>
        <v/>
      </c>
      <c r="I59" s="150" t="n">
        <f aca="false">IF($C59&gt;0,IF(I$3&lt;$D59,100,IF(I$3&gt;$C59,0,100-(I$3-$D59)*$E59*100)),"")</f>
        <v>98</v>
      </c>
      <c r="J59" s="150" t="n">
        <f aca="false">IF($C59&gt;0,IF(J$3&lt;$D59,100,IF(J$3&gt;$C59,0,100-(J$3-$D59)*$E59*100)),"")</f>
        <v>96</v>
      </c>
      <c r="K59" s="150" t="n">
        <f aca="false">IF($C59&gt;0,IF(K$3&lt;$D59,100,IF(K$3&gt;$C59,0,100-(K$3-$D59)*$E59*100)),"")</f>
        <v>94</v>
      </c>
      <c r="L59" s="150" t="n">
        <f aca="false">IF($C59&gt;0,IF(L$3&lt;$D59,100,IF(L$3&gt;$C59,0,100-(L$3-$D59)*$E59*100)),"")</f>
        <v>92</v>
      </c>
      <c r="M59" s="150" t="n">
        <f aca="false">IF($C59&gt;0,IF(M$3&lt;$D59,100,IF(M$3&gt;$C59,0,100-(M$3-$D59)*$E59*100)),"")</f>
        <v>90</v>
      </c>
      <c r="N59" s="150" t="n">
        <f aca="false">IF($C59&gt;0,IF(N$3&lt;$D59,100,IF(N$3&gt;$C59,0,100-(N$3-$D59)*$E59*100)),"")</f>
        <v>88</v>
      </c>
      <c r="O59" s="150" t="n">
        <f aca="false">IF($C59&gt;0,IF(O$3&lt;$D59,100,IF(O$3&gt;$C59,0,100-(O$3-$D59)*$E59*100)),"")</f>
        <v>86</v>
      </c>
      <c r="P59" s="150" t="n">
        <f aca="false">IF($C59&gt;0,IF(P$3&lt;$D59,100,IF(P$3&gt;$C59,0,100-(P$3-$D59)*$E59*100)),"")</f>
        <v>84</v>
      </c>
      <c r="Q59" s="150" t="n">
        <f aca="false">IF($C59&gt;0,IF(Q$3&lt;$D59,100,IF(Q$3&gt;$C59,0,100-(Q$3-$D59)*$E59*100)),"")</f>
        <v>82</v>
      </c>
      <c r="R59" s="150" t="n">
        <f aca="false">IF($C59&gt;0,IF(R$3&lt;$D59,100,IF(R$3&gt;$C59,0,100-(R$3-$D59)*$E59*100)),"")</f>
        <v>80</v>
      </c>
      <c r="S59" s="150" t="n">
        <f aca="false">IF($C59&gt;0,IF(S$3&lt;$D59,100,IF(S$3&gt;$C59,0,100-(S$3-$D59)*$E59*100)),"")</f>
        <v>78</v>
      </c>
      <c r="T59" s="150" t="n">
        <f aca="false">IF($C59&gt;0,IF(T$3&lt;$D59,100,IF(T$3&gt;$C59,0,100-(T$3-$D59)*$E59*100)),"")</f>
        <v>76</v>
      </c>
      <c r="U59" s="150" t="n">
        <f aca="false">IF($C59&gt;0,IF(U$3&lt;$D59,100,IF(U$3&gt;$C59,0,100-(U$3-$D59)*$E59*100)),"")</f>
        <v>74</v>
      </c>
      <c r="V59" s="150" t="n">
        <f aca="false">IF($C59&gt;0,IF(V$3&lt;$D59,100,IF(V$3&gt;$C59,0,100-(V$3-$D59)*$E59*100)),"")</f>
        <v>72</v>
      </c>
      <c r="W59" s="150" t="n">
        <f aca="false">IF($C59&gt;0,IF(W$3&lt;$D59,100,IF(W$3&gt;$C59,0,100-(W$3-$D59)*$E59*100)),"")</f>
        <v>70</v>
      </c>
      <c r="X59" s="150" t="n">
        <f aca="false">IF($C59&gt;0,IF(X$3&lt;$D59,100,IF(X$3&gt;$C59,0,100-(X$3-$D59)*$E59*100)),"")</f>
        <v>68</v>
      </c>
      <c r="Y59" s="150" t="n">
        <f aca="false">IF($C59&gt;0,IF(Y$3&lt;$D59,100,IF(Y$3&gt;$C59,0,100-(Y$3-$D59)*$E59*100)),"")</f>
        <v>66</v>
      </c>
      <c r="Z59" s="150" t="n">
        <f aca="false">IF($C59&gt;0,IF(Z$3&lt;$D59,100,IF(Z$3&gt;$C59,0,100-(Z$3-$D59)*$E59*100)),"")</f>
        <v>64</v>
      </c>
      <c r="AA59" s="150" t="n">
        <f aca="false">IF($C59&gt;0,IF(AA$3&lt;$D59,100,IF(AA$3&gt;$C59,0,100-(AA$3-$D59)*$E59*100)),"")</f>
        <v>62</v>
      </c>
      <c r="AB59" s="150" t="n">
        <f aca="false">IF($C59&gt;0,IF(AB$3&lt;$D59,100,IF(AB$3&gt;$C59,0,100-(AB$3-$D59)*$E59*100)),"")</f>
        <v>60</v>
      </c>
      <c r="AC59" s="150" t="n">
        <f aca="false">IF($C59&gt;0,IF(AC$3&lt;$D59,100,IF(AC$3&gt;$C59,0,100-(AC$3-$D59)*$E59*100)),"")</f>
        <v>58</v>
      </c>
      <c r="AD59" s="150" t="n">
        <f aca="false">IF($C59&gt;0,IF(AD$3&lt;$D59,100,IF(AD$3&gt;$C59,0,100-(AD$3-$D59)*$E59*100)),"")</f>
        <v>56</v>
      </c>
      <c r="AE59" s="150" t="n">
        <f aca="false">IF($C59&gt;0,IF(AE$3&lt;$D59,100,IF(AE$3&gt;$C59,0,100-(AE$3-$D59)*$E59*100)),"")</f>
        <v>54</v>
      </c>
      <c r="AF59" s="150" t="n">
        <f aca="false">IF($C59&gt;0,IF(AF$3&lt;$D59,100,IF(AF$3&gt;$C59,0,100-(AF$3-$D59)*$E59*100)),"")</f>
        <v>52</v>
      </c>
      <c r="AG59" s="150" t="n">
        <f aca="false">IF($C59&gt;0,IF(AG$3&lt;$D59,100,IF(AG$3&gt;$C59,0,100-(AG$3-$D59)*$E59*100)),"")</f>
        <v>50</v>
      </c>
      <c r="AH59" s="150" t="n">
        <f aca="false">IF($C59&gt;0,IF(AH$3&lt;$D59,100,IF(AH$3&gt;$C59,0,100-(AH$3-$D59)*$E59*100)),"")</f>
        <v>48</v>
      </c>
      <c r="AI59" s="150" t="n">
        <f aca="false">IF($C59&gt;0,IF(AI$3&lt;$D59,100,IF(AI$3&gt;$C59,0,100-(AI$3-$D59)*$E59*100)),"")</f>
        <v>46</v>
      </c>
      <c r="AJ59" s="150" t="n">
        <f aca="false">IF($C59&gt;0,IF(AJ$3&lt;$D59,100,IF(AJ$3&gt;$C59,0,100-(AJ$3-$D59)*$E59*100)),"")</f>
        <v>44</v>
      </c>
      <c r="AK59" s="150" t="n">
        <f aca="false">IF($C59&gt;0,IF(AK$3&lt;$D59,100,IF(AK$3&gt;$C59,0,100-(AK$3-$D59)*$E59*100)),"")</f>
        <v>42</v>
      </c>
      <c r="AL59" s="150" t="n">
        <f aca="false">IF($C59&gt;0,IF(AL$3&lt;$D59,100,IF(AL$3&gt;$C59,0,100-(AL$3-$D59)*$E59*100)),"")</f>
        <v>40</v>
      </c>
      <c r="AM59" s="150" t="n">
        <f aca="false">IF($C59&gt;0,IF(AM$3&lt;$D59,100,IF(AM$3&gt;$C59,0,100-(AM$3-$D59)*$E59*100)),"")</f>
        <v>38</v>
      </c>
      <c r="AN59" s="150" t="n">
        <f aca="false">IF($C59&gt;0,IF(AN$3&lt;$D59,100,IF(AN$3&gt;$C59,0,100-(AN$3-$D59)*$E59*100)),"")</f>
        <v>0</v>
      </c>
    </row>
    <row r="60" customFormat="false" ht="33.3" hidden="false" customHeight="false" outlineLevel="0" collapsed="false">
      <c r="A60" s="133"/>
      <c r="B60" s="129" t="s">
        <v>276</v>
      </c>
      <c r="C60" s="130" t="n">
        <v>25</v>
      </c>
      <c r="E60" s="131" t="n">
        <f aca="false">IF(C60&gt;0,1/(C60-D60),"")</f>
        <v>0.04</v>
      </c>
      <c r="F60" s="149"/>
      <c r="G60" s="132" t="str">
        <f aca="false">IF(F60=0,"",IF(F60&gt;C60,1,(F60-D60)*E60))</f>
        <v/>
      </c>
      <c r="H60" s="132" t="str">
        <f aca="false">IF(F60&gt;0,1-G60,"")</f>
        <v/>
      </c>
      <c r="I60" s="150" t="n">
        <f aca="false">IF($C60&gt;0,IF(I$3&lt;$D60,100,IF(I$3&gt;$C60,0,100-(I$3-$D60)*$E60*100)),"")</f>
        <v>96</v>
      </c>
      <c r="J60" s="150" t="n">
        <f aca="false">IF($C60&gt;0,IF(J$3&lt;$D60,100,IF(J$3&gt;$C60,0,100-(J$3-$D60)*$E60*100)),"")</f>
        <v>92</v>
      </c>
      <c r="K60" s="150" t="n">
        <f aca="false">IF($C60&gt;0,IF(K$3&lt;$D60,100,IF(K$3&gt;$C60,0,100-(K$3-$D60)*$E60*100)),"")</f>
        <v>88</v>
      </c>
      <c r="L60" s="150" t="n">
        <f aca="false">IF($C60&gt;0,IF(L$3&lt;$D60,100,IF(L$3&gt;$C60,0,100-(L$3-$D60)*$E60*100)),"")</f>
        <v>84</v>
      </c>
      <c r="M60" s="150" t="n">
        <f aca="false">IF($C60&gt;0,IF(M$3&lt;$D60,100,IF(M$3&gt;$C60,0,100-(M$3-$D60)*$E60*100)),"")</f>
        <v>80</v>
      </c>
      <c r="N60" s="150" t="n">
        <f aca="false">IF($C60&gt;0,IF(N$3&lt;$D60,100,IF(N$3&gt;$C60,0,100-(N$3-$D60)*$E60*100)),"")</f>
        <v>76</v>
      </c>
      <c r="O60" s="150" t="n">
        <f aca="false">IF($C60&gt;0,IF(O$3&lt;$D60,100,IF(O$3&gt;$C60,0,100-(O$3-$D60)*$E60*100)),"")</f>
        <v>72</v>
      </c>
      <c r="P60" s="150" t="n">
        <f aca="false">IF($C60&gt;0,IF(P$3&lt;$D60,100,IF(P$3&gt;$C60,0,100-(P$3-$D60)*$E60*100)),"")</f>
        <v>68</v>
      </c>
      <c r="Q60" s="150" t="n">
        <f aca="false">IF($C60&gt;0,IF(Q$3&lt;$D60,100,IF(Q$3&gt;$C60,0,100-(Q$3-$D60)*$E60*100)),"")</f>
        <v>64</v>
      </c>
      <c r="R60" s="150" t="n">
        <f aca="false">IF($C60&gt;0,IF(R$3&lt;$D60,100,IF(R$3&gt;$C60,0,100-(R$3-$D60)*$E60*100)),"")</f>
        <v>60</v>
      </c>
      <c r="S60" s="150" t="n">
        <f aca="false">IF($C60&gt;0,IF(S$3&lt;$D60,100,IF(S$3&gt;$C60,0,100-(S$3-$D60)*$E60*100)),"")</f>
        <v>56</v>
      </c>
      <c r="T60" s="150" t="n">
        <f aca="false">IF($C60&gt;0,IF(T$3&lt;$D60,100,IF(T$3&gt;$C60,0,100-(T$3-$D60)*$E60*100)),"")</f>
        <v>52</v>
      </c>
      <c r="U60" s="150" t="n">
        <f aca="false">IF($C60&gt;0,IF(U$3&lt;$D60,100,IF(U$3&gt;$C60,0,100-(U$3-$D60)*$E60*100)),"")</f>
        <v>48</v>
      </c>
      <c r="V60" s="150" t="n">
        <f aca="false">IF($C60&gt;0,IF(V$3&lt;$D60,100,IF(V$3&gt;$C60,0,100-(V$3-$D60)*$E60*100)),"")</f>
        <v>44</v>
      </c>
      <c r="W60" s="150" t="n">
        <f aca="false">IF($C60&gt;0,IF(W$3&lt;$D60,100,IF(W$3&gt;$C60,0,100-(W$3-$D60)*$E60*100)),"")</f>
        <v>40</v>
      </c>
      <c r="X60" s="150" t="n">
        <f aca="false">IF($C60&gt;0,IF(X$3&lt;$D60,100,IF(X$3&gt;$C60,0,100-(X$3-$D60)*$E60*100)),"")</f>
        <v>36</v>
      </c>
      <c r="Y60" s="150" t="n">
        <f aca="false">IF($C60&gt;0,IF(Y$3&lt;$D60,100,IF(Y$3&gt;$C60,0,100-(Y$3-$D60)*$E60*100)),"")</f>
        <v>32</v>
      </c>
      <c r="Z60" s="150" t="n">
        <f aca="false">IF($C60&gt;0,IF(Z$3&lt;$D60,100,IF(Z$3&gt;$C60,0,100-(Z$3-$D60)*$E60*100)),"")</f>
        <v>28</v>
      </c>
      <c r="AA60" s="150" t="n">
        <f aca="false">IF($C60&gt;0,IF(AA$3&lt;$D60,100,IF(AA$3&gt;$C60,0,100-(AA$3-$D60)*$E60*100)),"")</f>
        <v>24</v>
      </c>
      <c r="AB60" s="150" t="n">
        <f aca="false">IF($C60&gt;0,IF(AB$3&lt;$D60,100,IF(AB$3&gt;$C60,0,100-(AB$3-$D60)*$E60*100)),"")</f>
        <v>20</v>
      </c>
      <c r="AC60" s="150" t="n">
        <f aca="false">IF($C60&gt;0,IF(AC$3&lt;$D60,100,IF(AC$3&gt;$C60,0,100-(AC$3-$D60)*$E60*100)),"")</f>
        <v>16</v>
      </c>
      <c r="AD60" s="150" t="n">
        <f aca="false">IF($C60&gt;0,IF(AD$3&lt;$D60,100,IF(AD$3&gt;$C60,0,100-(AD$3-$D60)*$E60*100)),"")</f>
        <v>12</v>
      </c>
      <c r="AE60" s="150" t="n">
        <f aca="false">IF($C60&gt;0,IF(AE$3&lt;$D60,100,IF(AE$3&gt;$C60,0,100-(AE$3-$D60)*$E60*100)),"")</f>
        <v>8</v>
      </c>
      <c r="AF60" s="150" t="n">
        <f aca="false">IF($C60&gt;0,IF(AF$3&lt;$D60,100,IF(AF$3&gt;$C60,0,100-(AF$3-$D60)*$E60*100)),"")</f>
        <v>4</v>
      </c>
      <c r="AG60" s="150" t="n">
        <f aca="false">IF($C60&gt;0,IF(AG$3&lt;$D60,100,IF(AG$3&gt;$C60,0,100-(AG$3-$D60)*$E60*100)),"")</f>
        <v>0</v>
      </c>
      <c r="AH60" s="150" t="n">
        <f aca="false">IF($C60&gt;0,IF(AH$3&lt;$D60,100,IF(AH$3&gt;$C60,0,100-(AH$3-$D60)*$E60*100)),"")</f>
        <v>0</v>
      </c>
      <c r="AI60" s="150" t="n">
        <f aca="false">IF($C60&gt;0,IF(AI$3&lt;$D60,100,IF(AI$3&gt;$C60,0,100-(AI$3-$D60)*$E60*100)),"")</f>
        <v>0</v>
      </c>
      <c r="AJ60" s="150" t="n">
        <f aca="false">IF($C60&gt;0,IF(AJ$3&lt;$D60,100,IF(AJ$3&gt;$C60,0,100-(AJ$3-$D60)*$E60*100)),"")</f>
        <v>0</v>
      </c>
      <c r="AK60" s="150" t="n">
        <f aca="false">IF($C60&gt;0,IF(AK$3&lt;$D60,100,IF(AK$3&gt;$C60,0,100-(AK$3-$D60)*$E60*100)),"")</f>
        <v>0</v>
      </c>
      <c r="AL60" s="150" t="n">
        <f aca="false">IF($C60&gt;0,IF(AL$3&lt;$D60,100,IF(AL$3&gt;$C60,0,100-(AL$3-$D60)*$E60*100)),"")</f>
        <v>0</v>
      </c>
      <c r="AM60" s="150" t="n">
        <f aca="false">IF($C60&gt;0,IF(AM$3&lt;$D60,100,IF(AM$3&gt;$C60,0,100-(AM$3-$D60)*$E60*100)),"")</f>
        <v>0</v>
      </c>
      <c r="AN60" s="150" t="n">
        <f aca="false">IF($C60&gt;0,IF(AN$3&lt;$D60,100,IF(AN$3&gt;$C60,0,100-(AN$3-$D60)*$E60*100)),"")</f>
        <v>0</v>
      </c>
    </row>
    <row r="61" customFormat="false" ht="12.8" hidden="false" customHeight="false" outlineLevel="0" collapsed="false">
      <c r="A61" s="133"/>
      <c r="B61" s="129" t="s">
        <v>277</v>
      </c>
      <c r="C61" s="130" t="n">
        <v>20</v>
      </c>
      <c r="E61" s="131" t="n">
        <f aca="false">IF(C61&gt;0,1/(C61-D61),"")</f>
        <v>0.05</v>
      </c>
      <c r="F61" s="149"/>
      <c r="G61" s="132" t="str">
        <f aca="false">IF(F61=0,"",IF(F61&gt;C61,1,(F61-D61)*E61))</f>
        <v/>
      </c>
      <c r="H61" s="132" t="str">
        <f aca="false">IF(F61&gt;0,1-G61,"")</f>
        <v/>
      </c>
      <c r="I61" s="150" t="n">
        <f aca="false">IF($C61&gt;0,IF(I$3&lt;$D61,100,IF(I$3&gt;$C61,0,100-(I$3-$D61)*$E61*100)),"")</f>
        <v>95</v>
      </c>
      <c r="J61" s="150" t="n">
        <f aca="false">IF($C61&gt;0,IF(J$3&lt;$D61,100,IF(J$3&gt;$C61,0,100-(J$3-$D61)*$E61*100)),"")</f>
        <v>90</v>
      </c>
      <c r="K61" s="150" t="n">
        <f aca="false">IF($C61&gt;0,IF(K$3&lt;$D61,100,IF(K$3&gt;$C61,0,100-(K$3-$D61)*$E61*100)),"")</f>
        <v>85</v>
      </c>
      <c r="L61" s="150" t="n">
        <f aca="false">IF($C61&gt;0,IF(L$3&lt;$D61,100,IF(L$3&gt;$C61,0,100-(L$3-$D61)*$E61*100)),"")</f>
        <v>80</v>
      </c>
      <c r="M61" s="150" t="n">
        <f aca="false">IF($C61&gt;0,IF(M$3&lt;$D61,100,IF(M$3&gt;$C61,0,100-(M$3-$D61)*$E61*100)),"")</f>
        <v>75</v>
      </c>
      <c r="N61" s="150" t="n">
        <f aca="false">IF($C61&gt;0,IF(N$3&lt;$D61,100,IF(N$3&gt;$C61,0,100-(N$3-$D61)*$E61*100)),"")</f>
        <v>70</v>
      </c>
      <c r="O61" s="150" t="n">
        <f aca="false">IF($C61&gt;0,IF(O$3&lt;$D61,100,IF(O$3&gt;$C61,0,100-(O$3-$D61)*$E61*100)),"")</f>
        <v>65</v>
      </c>
      <c r="P61" s="150" t="n">
        <f aca="false">IF($C61&gt;0,IF(P$3&lt;$D61,100,IF(P$3&gt;$C61,0,100-(P$3-$D61)*$E61*100)),"")</f>
        <v>60</v>
      </c>
      <c r="Q61" s="150" t="n">
        <f aca="false">IF($C61&gt;0,IF(Q$3&lt;$D61,100,IF(Q$3&gt;$C61,0,100-(Q$3-$D61)*$E61*100)),"")</f>
        <v>55</v>
      </c>
      <c r="R61" s="150" t="n">
        <f aca="false">IF($C61&gt;0,IF(R$3&lt;$D61,100,IF(R$3&gt;$C61,0,100-(R$3-$D61)*$E61*100)),"")</f>
        <v>50</v>
      </c>
      <c r="S61" s="150" t="n">
        <f aca="false">IF($C61&gt;0,IF(S$3&lt;$D61,100,IF(S$3&gt;$C61,0,100-(S$3-$D61)*$E61*100)),"")</f>
        <v>45</v>
      </c>
      <c r="T61" s="150" t="n">
        <f aca="false">IF($C61&gt;0,IF(T$3&lt;$D61,100,IF(T$3&gt;$C61,0,100-(T$3-$D61)*$E61*100)),"")</f>
        <v>40</v>
      </c>
      <c r="U61" s="150" t="n">
        <f aca="false">IF($C61&gt;0,IF(U$3&lt;$D61,100,IF(U$3&gt;$C61,0,100-(U$3-$D61)*$E61*100)),"")</f>
        <v>35</v>
      </c>
      <c r="V61" s="150" t="n">
        <f aca="false">IF($C61&gt;0,IF(V$3&lt;$D61,100,IF(V$3&gt;$C61,0,100-(V$3-$D61)*$E61*100)),"")</f>
        <v>30</v>
      </c>
      <c r="W61" s="150" t="n">
        <f aca="false">IF($C61&gt;0,IF(W$3&lt;$D61,100,IF(W$3&gt;$C61,0,100-(W$3-$D61)*$E61*100)),"")</f>
        <v>25</v>
      </c>
      <c r="X61" s="150" t="n">
        <f aca="false">IF($C61&gt;0,IF(X$3&lt;$D61,100,IF(X$3&gt;$C61,0,100-(X$3-$D61)*$E61*100)),"")</f>
        <v>20</v>
      </c>
      <c r="Y61" s="150" t="n">
        <f aca="false">IF($C61&gt;0,IF(Y$3&lt;$D61,100,IF(Y$3&gt;$C61,0,100-(Y$3-$D61)*$E61*100)),"")</f>
        <v>15</v>
      </c>
      <c r="Z61" s="150" t="n">
        <f aca="false">IF($C61&gt;0,IF(Z$3&lt;$D61,100,IF(Z$3&gt;$C61,0,100-(Z$3-$D61)*$E61*100)),"")</f>
        <v>10</v>
      </c>
      <c r="AA61" s="150" t="n">
        <f aca="false">IF($C61&gt;0,IF(AA$3&lt;$D61,100,IF(AA$3&gt;$C61,0,100-(AA$3-$D61)*$E61*100)),"")</f>
        <v>5</v>
      </c>
      <c r="AB61" s="150" t="n">
        <f aca="false">IF($C61&gt;0,IF(AB$3&lt;$D61,100,IF(AB$3&gt;$C61,0,100-(AB$3-$D61)*$E61*100)),"")</f>
        <v>0</v>
      </c>
      <c r="AC61" s="150" t="n">
        <f aca="false">IF($C61&gt;0,IF(AC$3&lt;$D61,100,IF(AC$3&gt;$C61,0,100-(AC$3-$D61)*$E61*100)),"")</f>
        <v>0</v>
      </c>
      <c r="AD61" s="150" t="n">
        <f aca="false">IF($C61&gt;0,IF(AD$3&lt;$D61,100,IF(AD$3&gt;$C61,0,100-(AD$3-$D61)*$E61*100)),"")</f>
        <v>0</v>
      </c>
      <c r="AE61" s="150" t="n">
        <f aca="false">IF($C61&gt;0,IF(AE$3&lt;$D61,100,IF(AE$3&gt;$C61,0,100-(AE$3-$D61)*$E61*100)),"")</f>
        <v>0</v>
      </c>
      <c r="AF61" s="150" t="n">
        <f aca="false">IF($C61&gt;0,IF(AF$3&lt;$D61,100,IF(AF$3&gt;$C61,0,100-(AF$3-$D61)*$E61*100)),"")</f>
        <v>0</v>
      </c>
      <c r="AG61" s="150" t="n">
        <f aca="false">IF($C61&gt;0,IF(AG$3&lt;$D61,100,IF(AG$3&gt;$C61,0,100-(AG$3-$D61)*$E61*100)),"")</f>
        <v>0</v>
      </c>
      <c r="AH61" s="150" t="n">
        <f aca="false">IF($C61&gt;0,IF(AH$3&lt;$D61,100,IF(AH$3&gt;$C61,0,100-(AH$3-$D61)*$E61*100)),"")</f>
        <v>0</v>
      </c>
      <c r="AI61" s="150" t="n">
        <f aca="false">IF($C61&gt;0,IF(AI$3&lt;$D61,100,IF(AI$3&gt;$C61,0,100-(AI$3-$D61)*$E61*100)),"")</f>
        <v>0</v>
      </c>
      <c r="AJ61" s="150" t="n">
        <f aca="false">IF($C61&gt;0,IF(AJ$3&lt;$D61,100,IF(AJ$3&gt;$C61,0,100-(AJ$3-$D61)*$E61*100)),"")</f>
        <v>0</v>
      </c>
      <c r="AK61" s="150" t="n">
        <f aca="false">IF($C61&gt;0,IF(AK$3&lt;$D61,100,IF(AK$3&gt;$C61,0,100-(AK$3-$D61)*$E61*100)),"")</f>
        <v>0</v>
      </c>
      <c r="AL61" s="150" t="n">
        <f aca="false">IF($C61&gt;0,IF(AL$3&lt;$D61,100,IF(AL$3&gt;$C61,0,100-(AL$3-$D61)*$E61*100)),"")</f>
        <v>0</v>
      </c>
      <c r="AM61" s="150" t="n">
        <f aca="false">IF($C61&gt;0,IF(AM$3&lt;$D61,100,IF(AM$3&gt;$C61,0,100-(AM$3-$D61)*$E61*100)),"")</f>
        <v>0</v>
      </c>
      <c r="AN61" s="150" t="n">
        <f aca="false">IF($C61&gt;0,IF(AN$3&lt;$D61,100,IF(AN$3&gt;$C61,0,100-(AN$3-$D61)*$E61*100)),"")</f>
        <v>0</v>
      </c>
    </row>
    <row r="62" customFormat="false" ht="12.8" hidden="false" customHeight="false" outlineLevel="0" collapsed="false">
      <c r="A62" s="133"/>
      <c r="B62" s="129" t="s">
        <v>278</v>
      </c>
      <c r="C62" s="130" t="n">
        <v>30</v>
      </c>
      <c r="E62" s="131" t="n">
        <f aca="false">IF(C62&gt;0,1/(C62-D62),"")</f>
        <v>0.0333333333333333</v>
      </c>
      <c r="F62" s="149"/>
      <c r="G62" s="132" t="str">
        <f aca="false">IF(F62=0,"",IF(F62&gt;C62,1,(F62-D62)*E62))</f>
        <v/>
      </c>
      <c r="H62" s="132" t="str">
        <f aca="false">IF(F62&gt;0,1-G62,"")</f>
        <v/>
      </c>
      <c r="I62" s="150" t="n">
        <f aca="false">IF($C62&gt;0,IF(I$3&lt;$D62,100,IF(I$3&gt;$C62,0,100-(I$3-$D62)*$E62*100)),"")</f>
        <v>96.6666666666667</v>
      </c>
      <c r="J62" s="150" t="n">
        <f aca="false">IF($C62&gt;0,IF(J$3&lt;$D62,100,IF(J$3&gt;$C62,0,100-(J$3-$D62)*$E62*100)),"")</f>
        <v>93.3333333333333</v>
      </c>
      <c r="K62" s="150" t="n">
        <f aca="false">IF($C62&gt;0,IF(K$3&lt;$D62,100,IF(K$3&gt;$C62,0,100-(K$3-$D62)*$E62*100)),"")</f>
        <v>90</v>
      </c>
      <c r="L62" s="150" t="n">
        <f aca="false">IF($C62&gt;0,IF(L$3&lt;$D62,100,IF(L$3&gt;$C62,0,100-(L$3-$D62)*$E62*100)),"")</f>
        <v>86.6666666666667</v>
      </c>
      <c r="M62" s="150" t="n">
        <f aca="false">IF($C62&gt;0,IF(M$3&lt;$D62,100,IF(M$3&gt;$C62,0,100-(M$3-$D62)*$E62*100)),"")</f>
        <v>83.3333333333333</v>
      </c>
      <c r="N62" s="150" t="n">
        <f aca="false">IF($C62&gt;0,IF(N$3&lt;$D62,100,IF(N$3&gt;$C62,0,100-(N$3-$D62)*$E62*100)),"")</f>
        <v>80</v>
      </c>
      <c r="O62" s="150" t="n">
        <f aca="false">IF($C62&gt;0,IF(O$3&lt;$D62,100,IF(O$3&gt;$C62,0,100-(O$3-$D62)*$E62*100)),"")</f>
        <v>76.6666666666667</v>
      </c>
      <c r="P62" s="150" t="n">
        <f aca="false">IF($C62&gt;0,IF(P$3&lt;$D62,100,IF(P$3&gt;$C62,0,100-(P$3-$D62)*$E62*100)),"")</f>
        <v>73.3333333333333</v>
      </c>
      <c r="Q62" s="150" t="n">
        <f aca="false">IF($C62&gt;0,IF(Q$3&lt;$D62,100,IF(Q$3&gt;$C62,0,100-(Q$3-$D62)*$E62*100)),"")</f>
        <v>70</v>
      </c>
      <c r="R62" s="150" t="n">
        <f aca="false">IF($C62&gt;0,IF(R$3&lt;$D62,100,IF(R$3&gt;$C62,0,100-(R$3-$D62)*$E62*100)),"")</f>
        <v>66.6666666666667</v>
      </c>
      <c r="S62" s="150" t="n">
        <f aca="false">IF($C62&gt;0,IF(S$3&lt;$D62,100,IF(S$3&gt;$C62,0,100-(S$3-$D62)*$E62*100)),"")</f>
        <v>63.3333333333333</v>
      </c>
      <c r="T62" s="150" t="n">
        <f aca="false">IF($C62&gt;0,IF(T$3&lt;$D62,100,IF(T$3&gt;$C62,0,100-(T$3-$D62)*$E62*100)),"")</f>
        <v>60</v>
      </c>
      <c r="U62" s="150" t="n">
        <f aca="false">IF($C62&gt;0,IF(U$3&lt;$D62,100,IF(U$3&gt;$C62,0,100-(U$3-$D62)*$E62*100)),"")</f>
        <v>56.6666666666667</v>
      </c>
      <c r="V62" s="150" t="n">
        <f aca="false">IF($C62&gt;0,IF(V$3&lt;$D62,100,IF(V$3&gt;$C62,0,100-(V$3-$D62)*$E62*100)),"")</f>
        <v>53.3333333333333</v>
      </c>
      <c r="W62" s="150" t="n">
        <f aca="false">IF($C62&gt;0,IF(W$3&lt;$D62,100,IF(W$3&gt;$C62,0,100-(W$3-$D62)*$E62*100)),"")</f>
        <v>50</v>
      </c>
      <c r="X62" s="150" t="n">
        <f aca="false">IF($C62&gt;0,IF(X$3&lt;$D62,100,IF(X$3&gt;$C62,0,100-(X$3-$D62)*$E62*100)),"")</f>
        <v>46.6666666666667</v>
      </c>
      <c r="Y62" s="150" t="n">
        <f aca="false">IF($C62&gt;0,IF(Y$3&lt;$D62,100,IF(Y$3&gt;$C62,0,100-(Y$3-$D62)*$E62*100)),"")</f>
        <v>43.3333333333333</v>
      </c>
      <c r="Z62" s="150" t="n">
        <f aca="false">IF($C62&gt;0,IF(Z$3&lt;$D62,100,IF(Z$3&gt;$C62,0,100-(Z$3-$D62)*$E62*100)),"")</f>
        <v>40</v>
      </c>
      <c r="AA62" s="150" t="n">
        <f aca="false">IF($C62&gt;0,IF(AA$3&lt;$D62,100,IF(AA$3&gt;$C62,0,100-(AA$3-$D62)*$E62*100)),"")</f>
        <v>36.6666666666667</v>
      </c>
      <c r="AB62" s="150" t="n">
        <f aca="false">IF($C62&gt;0,IF(AB$3&lt;$D62,100,IF(AB$3&gt;$C62,0,100-(AB$3-$D62)*$E62*100)),"")</f>
        <v>33.3333333333333</v>
      </c>
      <c r="AC62" s="150" t="n">
        <f aca="false">IF($C62&gt;0,IF(AC$3&lt;$D62,100,IF(AC$3&gt;$C62,0,100-(AC$3-$D62)*$E62*100)),"")</f>
        <v>30</v>
      </c>
      <c r="AD62" s="150" t="n">
        <f aca="false">IF($C62&gt;0,IF(AD$3&lt;$D62,100,IF(AD$3&gt;$C62,0,100-(AD$3-$D62)*$E62*100)),"")</f>
        <v>26.6666666666667</v>
      </c>
      <c r="AE62" s="150" t="n">
        <f aca="false">IF($C62&gt;0,IF(AE$3&lt;$D62,100,IF(AE$3&gt;$C62,0,100-(AE$3-$D62)*$E62*100)),"")</f>
        <v>23.3333333333333</v>
      </c>
      <c r="AF62" s="150" t="n">
        <f aca="false">IF($C62&gt;0,IF(AF$3&lt;$D62,100,IF(AF$3&gt;$C62,0,100-(AF$3-$D62)*$E62*100)),"")</f>
        <v>20</v>
      </c>
      <c r="AG62" s="150" t="n">
        <f aca="false">IF($C62&gt;0,IF(AG$3&lt;$D62,100,IF(AG$3&gt;$C62,0,100-(AG$3-$D62)*$E62*100)),"")</f>
        <v>16.6666666666667</v>
      </c>
      <c r="AH62" s="150" t="n">
        <f aca="false">IF($C62&gt;0,IF(AH$3&lt;$D62,100,IF(AH$3&gt;$C62,0,100-(AH$3-$D62)*$E62*100)),"")</f>
        <v>13.3333333333333</v>
      </c>
      <c r="AI62" s="150" t="n">
        <f aca="false">IF($C62&gt;0,IF(AI$3&lt;$D62,100,IF(AI$3&gt;$C62,0,100-(AI$3-$D62)*$E62*100)),"")</f>
        <v>10</v>
      </c>
      <c r="AJ62" s="150" t="n">
        <f aca="false">IF($C62&gt;0,IF(AJ$3&lt;$D62,100,IF(AJ$3&gt;$C62,0,100-(AJ$3-$D62)*$E62*100)),"")</f>
        <v>6.66666666666667</v>
      </c>
      <c r="AK62" s="150" t="n">
        <f aca="false">IF($C62&gt;0,IF(AK$3&lt;$D62,100,IF(AK$3&gt;$C62,0,100-(AK$3-$D62)*$E62*100)),"")</f>
        <v>3.33333333333333</v>
      </c>
      <c r="AL62" s="150" t="n">
        <f aca="false">IF($C62&gt;0,IF(AL$3&lt;$D62,100,IF(AL$3&gt;$C62,0,100-(AL$3-$D62)*$E62*100)),"")</f>
        <v>0</v>
      </c>
      <c r="AM62" s="150" t="n">
        <f aca="false">IF($C62&gt;0,IF(AM$3&lt;$D62,100,IF(AM$3&gt;$C62,0,100-(AM$3-$D62)*$E62*100)),"")</f>
        <v>0</v>
      </c>
      <c r="AN62" s="150" t="n">
        <f aca="false">IF($C62&gt;0,IF(AN$3&lt;$D62,100,IF(AN$3&gt;$C62,0,100-(AN$3-$D62)*$E62*100)),"")</f>
        <v>0</v>
      </c>
    </row>
    <row r="63" customFormat="false" ht="12.8" hidden="false" customHeight="false" outlineLevel="0" collapsed="false">
      <c r="A63" s="133"/>
      <c r="B63" s="129" t="s">
        <v>279</v>
      </c>
      <c r="C63" s="130" t="n">
        <v>75</v>
      </c>
      <c r="E63" s="131" t="n">
        <f aca="false">IF(C63&gt;0,1/(C63-D63),"")</f>
        <v>0.0133333333333333</v>
      </c>
      <c r="F63" s="149"/>
      <c r="G63" s="132" t="str">
        <f aca="false">IF(F63=0,"",IF(F63&gt;C63,1,(F63-D63)*E63))</f>
        <v/>
      </c>
      <c r="H63" s="132" t="str">
        <f aca="false">IF(F63&gt;0,1-G63,"")</f>
        <v/>
      </c>
      <c r="I63" s="150" t="n">
        <f aca="false">IF($C63&gt;0,IF(I$3&lt;$D63,100,IF(I$3&gt;$C63,0,100-(I$3-$D63)*$E63*100)),"")</f>
        <v>98.6666666666667</v>
      </c>
      <c r="J63" s="150" t="n">
        <f aca="false">IF($C63&gt;0,IF(J$3&lt;$D63,100,IF(J$3&gt;$C63,0,100-(J$3-$D63)*$E63*100)),"")</f>
        <v>97.3333333333333</v>
      </c>
      <c r="K63" s="150" t="n">
        <f aca="false">IF($C63&gt;0,IF(K$3&lt;$D63,100,IF(K$3&gt;$C63,0,100-(K$3-$D63)*$E63*100)),"")</f>
        <v>96</v>
      </c>
      <c r="L63" s="150" t="n">
        <f aca="false">IF($C63&gt;0,IF(L$3&lt;$D63,100,IF(L$3&gt;$C63,0,100-(L$3-$D63)*$E63*100)),"")</f>
        <v>94.6666666666667</v>
      </c>
      <c r="M63" s="150" t="n">
        <f aca="false">IF($C63&gt;0,IF(M$3&lt;$D63,100,IF(M$3&gt;$C63,0,100-(M$3-$D63)*$E63*100)),"")</f>
        <v>93.3333333333333</v>
      </c>
      <c r="N63" s="150" t="n">
        <f aca="false">IF($C63&gt;0,IF(N$3&lt;$D63,100,IF(N$3&gt;$C63,0,100-(N$3-$D63)*$E63*100)),"")</f>
        <v>92</v>
      </c>
      <c r="O63" s="150" t="n">
        <f aca="false">IF($C63&gt;0,IF(O$3&lt;$D63,100,IF(O$3&gt;$C63,0,100-(O$3-$D63)*$E63*100)),"")</f>
        <v>90.6666666666667</v>
      </c>
      <c r="P63" s="150" t="n">
        <f aca="false">IF($C63&gt;0,IF(P$3&lt;$D63,100,IF(P$3&gt;$C63,0,100-(P$3-$D63)*$E63*100)),"")</f>
        <v>89.3333333333333</v>
      </c>
      <c r="Q63" s="150" t="n">
        <f aca="false">IF($C63&gt;0,IF(Q$3&lt;$D63,100,IF(Q$3&gt;$C63,0,100-(Q$3-$D63)*$E63*100)),"")</f>
        <v>88</v>
      </c>
      <c r="R63" s="150" t="n">
        <f aca="false">IF($C63&gt;0,IF(R$3&lt;$D63,100,IF(R$3&gt;$C63,0,100-(R$3-$D63)*$E63*100)),"")</f>
        <v>86.6666666666667</v>
      </c>
      <c r="S63" s="150" t="n">
        <f aca="false">IF($C63&gt;0,IF(S$3&lt;$D63,100,IF(S$3&gt;$C63,0,100-(S$3-$D63)*$E63*100)),"")</f>
        <v>85.3333333333333</v>
      </c>
      <c r="T63" s="150" t="n">
        <f aca="false">IF($C63&gt;0,IF(T$3&lt;$D63,100,IF(T$3&gt;$C63,0,100-(T$3-$D63)*$E63*100)),"")</f>
        <v>84</v>
      </c>
      <c r="U63" s="150" t="n">
        <f aca="false">IF($C63&gt;0,IF(U$3&lt;$D63,100,IF(U$3&gt;$C63,0,100-(U$3-$D63)*$E63*100)),"")</f>
        <v>82.6666666666667</v>
      </c>
      <c r="V63" s="150" t="n">
        <f aca="false">IF($C63&gt;0,IF(V$3&lt;$D63,100,IF(V$3&gt;$C63,0,100-(V$3-$D63)*$E63*100)),"")</f>
        <v>81.3333333333333</v>
      </c>
      <c r="W63" s="150" t="n">
        <f aca="false">IF($C63&gt;0,IF(W$3&lt;$D63,100,IF(W$3&gt;$C63,0,100-(W$3-$D63)*$E63*100)),"")</f>
        <v>80</v>
      </c>
      <c r="X63" s="150" t="n">
        <f aca="false">IF($C63&gt;0,IF(X$3&lt;$D63,100,IF(X$3&gt;$C63,0,100-(X$3-$D63)*$E63*100)),"")</f>
        <v>78.6666666666667</v>
      </c>
      <c r="Y63" s="150" t="n">
        <f aca="false">IF($C63&gt;0,IF(Y$3&lt;$D63,100,IF(Y$3&gt;$C63,0,100-(Y$3-$D63)*$E63*100)),"")</f>
        <v>77.3333333333333</v>
      </c>
      <c r="Z63" s="150" t="n">
        <f aca="false">IF($C63&gt;0,IF(Z$3&lt;$D63,100,IF(Z$3&gt;$C63,0,100-(Z$3-$D63)*$E63*100)),"")</f>
        <v>76</v>
      </c>
      <c r="AA63" s="150" t="n">
        <f aca="false">IF($C63&gt;0,IF(AA$3&lt;$D63,100,IF(AA$3&gt;$C63,0,100-(AA$3-$D63)*$E63*100)),"")</f>
        <v>74.6666666666667</v>
      </c>
      <c r="AB63" s="150" t="n">
        <f aca="false">IF($C63&gt;0,IF(AB$3&lt;$D63,100,IF(AB$3&gt;$C63,0,100-(AB$3-$D63)*$E63*100)),"")</f>
        <v>73.3333333333333</v>
      </c>
      <c r="AC63" s="150" t="n">
        <f aca="false">IF($C63&gt;0,IF(AC$3&lt;$D63,100,IF(AC$3&gt;$C63,0,100-(AC$3-$D63)*$E63*100)),"")</f>
        <v>72</v>
      </c>
      <c r="AD63" s="150" t="n">
        <f aca="false">IF($C63&gt;0,IF(AD$3&lt;$D63,100,IF(AD$3&gt;$C63,0,100-(AD$3-$D63)*$E63*100)),"")</f>
        <v>70.6666666666667</v>
      </c>
      <c r="AE63" s="150" t="n">
        <f aca="false">IF($C63&gt;0,IF(AE$3&lt;$D63,100,IF(AE$3&gt;$C63,0,100-(AE$3-$D63)*$E63*100)),"")</f>
        <v>69.3333333333333</v>
      </c>
      <c r="AF63" s="150" t="n">
        <f aca="false">IF($C63&gt;0,IF(AF$3&lt;$D63,100,IF(AF$3&gt;$C63,0,100-(AF$3-$D63)*$E63*100)),"")</f>
        <v>68</v>
      </c>
      <c r="AG63" s="150" t="n">
        <f aca="false">IF($C63&gt;0,IF(AG$3&lt;$D63,100,IF(AG$3&gt;$C63,0,100-(AG$3-$D63)*$E63*100)),"")</f>
        <v>66.6666666666667</v>
      </c>
      <c r="AH63" s="150" t="n">
        <f aca="false">IF($C63&gt;0,IF(AH$3&lt;$D63,100,IF(AH$3&gt;$C63,0,100-(AH$3-$D63)*$E63*100)),"")</f>
        <v>65.3333333333333</v>
      </c>
      <c r="AI63" s="150" t="n">
        <f aca="false">IF($C63&gt;0,IF(AI$3&lt;$D63,100,IF(AI$3&gt;$C63,0,100-(AI$3-$D63)*$E63*100)),"")</f>
        <v>64</v>
      </c>
      <c r="AJ63" s="150" t="n">
        <f aca="false">IF($C63&gt;0,IF(AJ$3&lt;$D63,100,IF(AJ$3&gt;$C63,0,100-(AJ$3-$D63)*$E63*100)),"")</f>
        <v>62.6666666666667</v>
      </c>
      <c r="AK63" s="150" t="n">
        <f aca="false">IF($C63&gt;0,IF(AK$3&lt;$D63,100,IF(AK$3&gt;$C63,0,100-(AK$3-$D63)*$E63*100)),"")</f>
        <v>61.3333333333333</v>
      </c>
      <c r="AL63" s="150" t="n">
        <f aca="false">IF($C63&gt;0,IF(AL$3&lt;$D63,100,IF(AL$3&gt;$C63,0,100-(AL$3-$D63)*$E63*100)),"")</f>
        <v>60</v>
      </c>
      <c r="AM63" s="150" t="n">
        <f aca="false">IF($C63&gt;0,IF(AM$3&lt;$D63,100,IF(AM$3&gt;$C63,0,100-(AM$3-$D63)*$E63*100)),"")</f>
        <v>58.6666666666667</v>
      </c>
      <c r="AN63" s="150" t="n">
        <f aca="false">IF($C63&gt;0,IF(AN$3&lt;$D63,100,IF(AN$3&gt;$C63,0,100-(AN$3-$D63)*$E63*100)),"")</f>
        <v>0</v>
      </c>
    </row>
    <row r="64" customFormat="false" ht="22.2" hidden="false" customHeight="false" outlineLevel="0" collapsed="false">
      <c r="A64" s="133"/>
      <c r="B64" s="129" t="s">
        <v>280</v>
      </c>
      <c r="C64" s="130" t="n">
        <v>15</v>
      </c>
      <c r="E64" s="131" t="n">
        <f aca="false">IF(C64&gt;0,1/(C64-D64),"")</f>
        <v>0.0666666666666667</v>
      </c>
      <c r="F64" s="149"/>
      <c r="G64" s="132" t="str">
        <f aca="false">IF(F64=0,"",IF(F64&gt;C64,1,(F64-D64)*E64))</f>
        <v/>
      </c>
      <c r="H64" s="132" t="str">
        <f aca="false">IF(F64&gt;0,1-G64,"")</f>
        <v/>
      </c>
      <c r="I64" s="150" t="n">
        <f aca="false">IF($C64&gt;0,IF(I$3&lt;$D64,100,IF(I$3&gt;$C64,0,100-(I$3-$D64)*$E64*100)),"")</f>
        <v>93.3333333333333</v>
      </c>
      <c r="J64" s="150" t="n">
        <f aca="false">IF($C64&gt;0,IF(J$3&lt;$D64,100,IF(J$3&gt;$C64,0,100-(J$3-$D64)*$E64*100)),"")</f>
        <v>86.6666666666667</v>
      </c>
      <c r="K64" s="150" t="n">
        <f aca="false">IF($C64&gt;0,IF(K$3&lt;$D64,100,IF(K$3&gt;$C64,0,100-(K$3-$D64)*$E64*100)),"")</f>
        <v>80</v>
      </c>
      <c r="L64" s="150" t="n">
        <f aca="false">IF($C64&gt;0,IF(L$3&lt;$D64,100,IF(L$3&gt;$C64,0,100-(L$3-$D64)*$E64*100)),"")</f>
        <v>73.3333333333333</v>
      </c>
      <c r="M64" s="150" t="n">
        <f aca="false">IF($C64&gt;0,IF(M$3&lt;$D64,100,IF(M$3&gt;$C64,0,100-(M$3-$D64)*$E64*100)),"")</f>
        <v>66.6666666666667</v>
      </c>
      <c r="N64" s="150" t="n">
        <f aca="false">IF($C64&gt;0,IF(N$3&lt;$D64,100,IF(N$3&gt;$C64,0,100-(N$3-$D64)*$E64*100)),"")</f>
        <v>60</v>
      </c>
      <c r="O64" s="150" t="n">
        <f aca="false">IF($C64&gt;0,IF(O$3&lt;$D64,100,IF(O$3&gt;$C64,0,100-(O$3-$D64)*$E64*100)),"")</f>
        <v>53.3333333333333</v>
      </c>
      <c r="P64" s="150" t="n">
        <f aca="false">IF($C64&gt;0,IF(P$3&lt;$D64,100,IF(P$3&gt;$C64,0,100-(P$3-$D64)*$E64*100)),"")</f>
        <v>46.6666666666667</v>
      </c>
      <c r="Q64" s="150" t="n">
        <f aca="false">IF($C64&gt;0,IF(Q$3&lt;$D64,100,IF(Q$3&gt;$C64,0,100-(Q$3-$D64)*$E64*100)),"")</f>
        <v>40</v>
      </c>
      <c r="R64" s="150" t="n">
        <f aca="false">IF($C64&gt;0,IF(R$3&lt;$D64,100,IF(R$3&gt;$C64,0,100-(R$3-$D64)*$E64*100)),"")</f>
        <v>33.3333333333333</v>
      </c>
      <c r="S64" s="150" t="n">
        <f aca="false">IF($C64&gt;0,IF(S$3&lt;$D64,100,IF(S$3&gt;$C64,0,100-(S$3-$D64)*$E64*100)),"")</f>
        <v>26.6666666666667</v>
      </c>
      <c r="T64" s="150" t="n">
        <f aca="false">IF($C64&gt;0,IF(T$3&lt;$D64,100,IF(T$3&gt;$C64,0,100-(T$3-$D64)*$E64*100)),"")</f>
        <v>20</v>
      </c>
      <c r="U64" s="150" t="n">
        <f aca="false">IF($C64&gt;0,IF(U$3&lt;$D64,100,IF(U$3&gt;$C64,0,100-(U$3-$D64)*$E64*100)),"")</f>
        <v>13.3333333333333</v>
      </c>
      <c r="V64" s="150" t="n">
        <f aca="false">IF($C64&gt;0,IF(V$3&lt;$D64,100,IF(V$3&gt;$C64,0,100-(V$3-$D64)*$E64*100)),"")</f>
        <v>6.66666666666667</v>
      </c>
      <c r="W64" s="150" t="n">
        <f aca="false">IF($C64&gt;0,IF(W$3&lt;$D64,100,IF(W$3&gt;$C64,0,100-(W$3-$D64)*$E64*100)),"")</f>
        <v>0</v>
      </c>
      <c r="X64" s="150" t="n">
        <f aca="false">IF($C64&gt;0,IF(X$3&lt;$D64,100,IF(X$3&gt;$C64,0,100-(X$3-$D64)*$E64*100)),"")</f>
        <v>0</v>
      </c>
      <c r="Y64" s="150" t="n">
        <f aca="false">IF($C64&gt;0,IF(Y$3&lt;$D64,100,IF(Y$3&gt;$C64,0,100-(Y$3-$D64)*$E64*100)),"")</f>
        <v>0</v>
      </c>
      <c r="Z64" s="150" t="n">
        <f aca="false">IF($C64&gt;0,IF(Z$3&lt;$D64,100,IF(Z$3&gt;$C64,0,100-(Z$3-$D64)*$E64*100)),"")</f>
        <v>0</v>
      </c>
      <c r="AA64" s="150" t="n">
        <f aca="false">IF($C64&gt;0,IF(AA$3&lt;$D64,100,IF(AA$3&gt;$C64,0,100-(AA$3-$D64)*$E64*100)),"")</f>
        <v>0</v>
      </c>
      <c r="AB64" s="150" t="n">
        <f aca="false">IF($C64&gt;0,IF(AB$3&lt;$D64,100,IF(AB$3&gt;$C64,0,100-(AB$3-$D64)*$E64*100)),"")</f>
        <v>0</v>
      </c>
      <c r="AC64" s="150" t="n">
        <f aca="false">IF($C64&gt;0,IF(AC$3&lt;$D64,100,IF(AC$3&gt;$C64,0,100-(AC$3-$D64)*$E64*100)),"")</f>
        <v>0</v>
      </c>
      <c r="AD64" s="150" t="n">
        <f aca="false">IF($C64&gt;0,IF(AD$3&lt;$D64,100,IF(AD$3&gt;$C64,0,100-(AD$3-$D64)*$E64*100)),"")</f>
        <v>0</v>
      </c>
      <c r="AE64" s="150" t="n">
        <f aca="false">IF($C64&gt;0,IF(AE$3&lt;$D64,100,IF(AE$3&gt;$C64,0,100-(AE$3-$D64)*$E64*100)),"")</f>
        <v>0</v>
      </c>
      <c r="AF64" s="150" t="n">
        <f aca="false">IF($C64&gt;0,IF(AF$3&lt;$D64,100,IF(AF$3&gt;$C64,0,100-(AF$3-$D64)*$E64*100)),"")</f>
        <v>0</v>
      </c>
      <c r="AG64" s="150" t="n">
        <f aca="false">IF($C64&gt;0,IF(AG$3&lt;$D64,100,IF(AG$3&gt;$C64,0,100-(AG$3-$D64)*$E64*100)),"")</f>
        <v>0</v>
      </c>
      <c r="AH64" s="150" t="n">
        <f aca="false">IF($C64&gt;0,IF(AH$3&lt;$D64,100,IF(AH$3&gt;$C64,0,100-(AH$3-$D64)*$E64*100)),"")</f>
        <v>0</v>
      </c>
      <c r="AI64" s="150" t="n">
        <f aca="false">IF($C64&gt;0,IF(AI$3&lt;$D64,100,IF(AI$3&gt;$C64,0,100-(AI$3-$D64)*$E64*100)),"")</f>
        <v>0</v>
      </c>
      <c r="AJ64" s="150" t="n">
        <f aca="false">IF($C64&gt;0,IF(AJ$3&lt;$D64,100,IF(AJ$3&gt;$C64,0,100-(AJ$3-$D64)*$E64*100)),"")</f>
        <v>0</v>
      </c>
      <c r="AK64" s="150" t="n">
        <f aca="false">IF($C64&gt;0,IF(AK$3&lt;$D64,100,IF(AK$3&gt;$C64,0,100-(AK$3-$D64)*$E64*100)),"")</f>
        <v>0</v>
      </c>
      <c r="AL64" s="150" t="n">
        <f aca="false">IF($C64&gt;0,IF(AL$3&lt;$D64,100,IF(AL$3&gt;$C64,0,100-(AL$3-$D64)*$E64*100)),"")</f>
        <v>0</v>
      </c>
      <c r="AM64" s="150" t="n">
        <f aca="false">IF($C64&gt;0,IF(AM$3&lt;$D64,100,IF(AM$3&gt;$C64,0,100-(AM$3-$D64)*$E64*100)),"")</f>
        <v>0</v>
      </c>
      <c r="AN64" s="150" t="n">
        <f aca="false">IF($C64&gt;0,IF(AN$3&lt;$D64,100,IF(AN$3&gt;$C64,0,100-(AN$3-$D64)*$E64*100)),"")</f>
        <v>0</v>
      </c>
    </row>
    <row r="65" customFormat="false" ht="12.8" hidden="false" customHeight="false" outlineLevel="0" collapsed="false">
      <c r="A65" s="133"/>
      <c r="B65" s="129" t="s">
        <v>281</v>
      </c>
      <c r="C65" s="130" t="n">
        <v>15</v>
      </c>
      <c r="E65" s="131" t="n">
        <f aca="false">IF(C65&gt;0,1/(C65-D65),"")</f>
        <v>0.0666666666666667</v>
      </c>
      <c r="F65" s="149"/>
      <c r="G65" s="132" t="str">
        <f aca="false">IF(F65=0,"",IF(F65&gt;C65,1,(F65-D65)*E65))</f>
        <v/>
      </c>
      <c r="H65" s="132" t="str">
        <f aca="false">IF(F65&gt;0,1-G65,"")</f>
        <v/>
      </c>
      <c r="I65" s="150" t="n">
        <f aca="false">IF($C65&gt;0,IF(I$3&lt;$D65,100,IF(I$3&gt;$C65,0,100-(I$3-$D65)*$E65*100)),"")</f>
        <v>93.3333333333333</v>
      </c>
      <c r="J65" s="150" t="n">
        <f aca="false">IF($C65&gt;0,IF(J$3&lt;$D65,100,IF(J$3&gt;$C65,0,100-(J$3-$D65)*$E65*100)),"")</f>
        <v>86.6666666666667</v>
      </c>
      <c r="K65" s="150" t="n">
        <f aca="false">IF($C65&gt;0,IF(K$3&lt;$D65,100,IF(K$3&gt;$C65,0,100-(K$3-$D65)*$E65*100)),"")</f>
        <v>80</v>
      </c>
      <c r="L65" s="150" t="n">
        <f aca="false">IF($C65&gt;0,IF(L$3&lt;$D65,100,IF(L$3&gt;$C65,0,100-(L$3-$D65)*$E65*100)),"")</f>
        <v>73.3333333333333</v>
      </c>
      <c r="M65" s="150" t="n">
        <f aca="false">IF($C65&gt;0,IF(M$3&lt;$D65,100,IF(M$3&gt;$C65,0,100-(M$3-$D65)*$E65*100)),"")</f>
        <v>66.6666666666667</v>
      </c>
      <c r="N65" s="150" t="n">
        <f aca="false">IF($C65&gt;0,IF(N$3&lt;$D65,100,IF(N$3&gt;$C65,0,100-(N$3-$D65)*$E65*100)),"")</f>
        <v>60</v>
      </c>
      <c r="O65" s="150" t="n">
        <f aca="false">IF($C65&gt;0,IF(O$3&lt;$D65,100,IF(O$3&gt;$C65,0,100-(O$3-$D65)*$E65*100)),"")</f>
        <v>53.3333333333333</v>
      </c>
      <c r="P65" s="150" t="n">
        <f aca="false">IF($C65&gt;0,IF(P$3&lt;$D65,100,IF(P$3&gt;$C65,0,100-(P$3-$D65)*$E65*100)),"")</f>
        <v>46.6666666666667</v>
      </c>
      <c r="Q65" s="150" t="n">
        <f aca="false">IF($C65&gt;0,IF(Q$3&lt;$D65,100,IF(Q$3&gt;$C65,0,100-(Q$3-$D65)*$E65*100)),"")</f>
        <v>40</v>
      </c>
      <c r="R65" s="150" t="n">
        <f aca="false">IF($C65&gt;0,IF(R$3&lt;$D65,100,IF(R$3&gt;$C65,0,100-(R$3-$D65)*$E65*100)),"")</f>
        <v>33.3333333333333</v>
      </c>
      <c r="S65" s="150" t="n">
        <f aca="false">IF($C65&gt;0,IF(S$3&lt;$D65,100,IF(S$3&gt;$C65,0,100-(S$3-$D65)*$E65*100)),"")</f>
        <v>26.6666666666667</v>
      </c>
      <c r="T65" s="150" t="n">
        <f aca="false">IF($C65&gt;0,IF(T$3&lt;$D65,100,IF(T$3&gt;$C65,0,100-(T$3-$D65)*$E65*100)),"")</f>
        <v>20</v>
      </c>
      <c r="U65" s="150" t="n">
        <f aca="false">IF($C65&gt;0,IF(U$3&lt;$D65,100,IF(U$3&gt;$C65,0,100-(U$3-$D65)*$E65*100)),"")</f>
        <v>13.3333333333333</v>
      </c>
      <c r="V65" s="150" t="n">
        <f aca="false">IF($C65&gt;0,IF(V$3&lt;$D65,100,IF(V$3&gt;$C65,0,100-(V$3-$D65)*$E65*100)),"")</f>
        <v>6.66666666666667</v>
      </c>
      <c r="W65" s="150" t="n">
        <f aca="false">IF($C65&gt;0,IF(W$3&lt;$D65,100,IF(W$3&gt;$C65,0,100-(W$3-$D65)*$E65*100)),"")</f>
        <v>0</v>
      </c>
      <c r="X65" s="150" t="n">
        <f aca="false">IF($C65&gt;0,IF(X$3&lt;$D65,100,IF(X$3&gt;$C65,0,100-(X$3-$D65)*$E65*100)),"")</f>
        <v>0</v>
      </c>
      <c r="Y65" s="150" t="n">
        <f aca="false">IF($C65&gt;0,IF(Y$3&lt;$D65,100,IF(Y$3&gt;$C65,0,100-(Y$3-$D65)*$E65*100)),"")</f>
        <v>0</v>
      </c>
      <c r="Z65" s="150" t="n">
        <f aca="false">IF($C65&gt;0,IF(Z$3&lt;$D65,100,IF(Z$3&gt;$C65,0,100-(Z$3-$D65)*$E65*100)),"")</f>
        <v>0</v>
      </c>
      <c r="AA65" s="150" t="n">
        <f aca="false">IF($C65&gt;0,IF(AA$3&lt;$D65,100,IF(AA$3&gt;$C65,0,100-(AA$3-$D65)*$E65*100)),"")</f>
        <v>0</v>
      </c>
      <c r="AB65" s="150" t="n">
        <f aca="false">IF($C65&gt;0,IF(AB$3&lt;$D65,100,IF(AB$3&gt;$C65,0,100-(AB$3-$D65)*$E65*100)),"")</f>
        <v>0</v>
      </c>
      <c r="AC65" s="150" t="n">
        <f aca="false">IF($C65&gt;0,IF(AC$3&lt;$D65,100,IF(AC$3&gt;$C65,0,100-(AC$3-$D65)*$E65*100)),"")</f>
        <v>0</v>
      </c>
      <c r="AD65" s="150" t="n">
        <f aca="false">IF($C65&gt;0,IF(AD$3&lt;$D65,100,IF(AD$3&gt;$C65,0,100-(AD$3-$D65)*$E65*100)),"")</f>
        <v>0</v>
      </c>
      <c r="AE65" s="150" t="n">
        <f aca="false">IF($C65&gt;0,IF(AE$3&lt;$D65,100,IF(AE$3&gt;$C65,0,100-(AE$3-$D65)*$E65*100)),"")</f>
        <v>0</v>
      </c>
      <c r="AF65" s="150" t="n">
        <f aca="false">IF($C65&gt;0,IF(AF$3&lt;$D65,100,IF(AF$3&gt;$C65,0,100-(AF$3-$D65)*$E65*100)),"")</f>
        <v>0</v>
      </c>
      <c r="AG65" s="150" t="n">
        <f aca="false">IF($C65&gt;0,IF(AG$3&lt;$D65,100,IF(AG$3&gt;$C65,0,100-(AG$3-$D65)*$E65*100)),"")</f>
        <v>0</v>
      </c>
      <c r="AH65" s="150" t="n">
        <f aca="false">IF($C65&gt;0,IF(AH$3&lt;$D65,100,IF(AH$3&gt;$C65,0,100-(AH$3-$D65)*$E65*100)),"")</f>
        <v>0</v>
      </c>
      <c r="AI65" s="150" t="n">
        <f aca="false">IF($C65&gt;0,IF(AI$3&lt;$D65,100,IF(AI$3&gt;$C65,0,100-(AI$3-$D65)*$E65*100)),"")</f>
        <v>0</v>
      </c>
      <c r="AJ65" s="150" t="n">
        <f aca="false">IF($C65&gt;0,IF(AJ$3&lt;$D65,100,IF(AJ$3&gt;$C65,0,100-(AJ$3-$D65)*$E65*100)),"")</f>
        <v>0</v>
      </c>
      <c r="AK65" s="150" t="n">
        <f aca="false">IF($C65&gt;0,IF(AK$3&lt;$D65,100,IF(AK$3&gt;$C65,0,100-(AK$3-$D65)*$E65*100)),"")</f>
        <v>0</v>
      </c>
      <c r="AL65" s="150" t="n">
        <f aca="false">IF($C65&gt;0,IF(AL$3&lt;$D65,100,IF(AL$3&gt;$C65,0,100-(AL$3-$D65)*$E65*100)),"")</f>
        <v>0</v>
      </c>
      <c r="AM65" s="150" t="n">
        <f aca="false">IF($C65&gt;0,IF(AM$3&lt;$D65,100,IF(AM$3&gt;$C65,0,100-(AM$3-$D65)*$E65*100)),"")</f>
        <v>0</v>
      </c>
      <c r="AN65" s="150" t="n">
        <f aca="false">IF($C65&gt;0,IF(AN$3&lt;$D65,100,IF(AN$3&gt;$C65,0,100-(AN$3-$D65)*$E65*100)),"")</f>
        <v>0</v>
      </c>
    </row>
    <row r="66" customFormat="false" ht="12.8" hidden="false" customHeight="false" outlineLevel="0" collapsed="false">
      <c r="A66" s="133"/>
      <c r="B66" s="129" t="s">
        <v>282</v>
      </c>
      <c r="C66" s="130" t="n">
        <v>30</v>
      </c>
      <c r="E66" s="131" t="n">
        <f aca="false">IF(C66&gt;0,1/(C66-D66),"")</f>
        <v>0.0333333333333333</v>
      </c>
      <c r="F66" s="149"/>
      <c r="G66" s="132" t="str">
        <f aca="false">IF(F66=0,"",IF(F66&gt;C66,1,(F66-D66)*E66))</f>
        <v/>
      </c>
      <c r="H66" s="132" t="str">
        <f aca="false">IF(F66&gt;0,1-G66,"")</f>
        <v/>
      </c>
      <c r="I66" s="150" t="n">
        <f aca="false">IF($C66&gt;0,IF(I$3&lt;$D66,100,IF(I$3&gt;$C66,0,100-(I$3-$D66)*$E66*100)),"")</f>
        <v>96.6666666666667</v>
      </c>
      <c r="J66" s="150" t="n">
        <f aca="false">IF($C66&gt;0,IF(J$3&lt;$D66,100,IF(J$3&gt;$C66,0,100-(J$3-$D66)*$E66*100)),"")</f>
        <v>93.3333333333333</v>
      </c>
      <c r="K66" s="150" t="n">
        <f aca="false">IF($C66&gt;0,IF(K$3&lt;$D66,100,IF(K$3&gt;$C66,0,100-(K$3-$D66)*$E66*100)),"")</f>
        <v>90</v>
      </c>
      <c r="L66" s="150" t="n">
        <f aca="false">IF($C66&gt;0,IF(L$3&lt;$D66,100,IF(L$3&gt;$C66,0,100-(L$3-$D66)*$E66*100)),"")</f>
        <v>86.6666666666667</v>
      </c>
      <c r="M66" s="150" t="n">
        <f aca="false">IF($C66&gt;0,IF(M$3&lt;$D66,100,IF(M$3&gt;$C66,0,100-(M$3-$D66)*$E66*100)),"")</f>
        <v>83.3333333333333</v>
      </c>
      <c r="N66" s="150" t="n">
        <f aca="false">IF($C66&gt;0,IF(N$3&lt;$D66,100,IF(N$3&gt;$C66,0,100-(N$3-$D66)*$E66*100)),"")</f>
        <v>80</v>
      </c>
      <c r="O66" s="150" t="n">
        <f aca="false">IF($C66&gt;0,IF(O$3&lt;$D66,100,IF(O$3&gt;$C66,0,100-(O$3-$D66)*$E66*100)),"")</f>
        <v>76.6666666666667</v>
      </c>
      <c r="P66" s="150" t="n">
        <f aca="false">IF($C66&gt;0,IF(P$3&lt;$D66,100,IF(P$3&gt;$C66,0,100-(P$3-$D66)*$E66*100)),"")</f>
        <v>73.3333333333333</v>
      </c>
      <c r="Q66" s="150" t="n">
        <f aca="false">IF($C66&gt;0,IF(Q$3&lt;$D66,100,IF(Q$3&gt;$C66,0,100-(Q$3-$D66)*$E66*100)),"")</f>
        <v>70</v>
      </c>
      <c r="R66" s="150" t="n">
        <f aca="false">IF($C66&gt;0,IF(R$3&lt;$D66,100,IF(R$3&gt;$C66,0,100-(R$3-$D66)*$E66*100)),"")</f>
        <v>66.6666666666667</v>
      </c>
      <c r="S66" s="150" t="n">
        <f aca="false">IF($C66&gt;0,IF(S$3&lt;$D66,100,IF(S$3&gt;$C66,0,100-(S$3-$D66)*$E66*100)),"")</f>
        <v>63.3333333333333</v>
      </c>
      <c r="T66" s="150" t="n">
        <f aca="false">IF($C66&gt;0,IF(T$3&lt;$D66,100,IF(T$3&gt;$C66,0,100-(T$3-$D66)*$E66*100)),"")</f>
        <v>60</v>
      </c>
      <c r="U66" s="150" t="n">
        <f aca="false">IF($C66&gt;0,IF(U$3&lt;$D66,100,IF(U$3&gt;$C66,0,100-(U$3-$D66)*$E66*100)),"")</f>
        <v>56.6666666666667</v>
      </c>
      <c r="V66" s="150" t="n">
        <f aca="false">IF($C66&gt;0,IF(V$3&lt;$D66,100,IF(V$3&gt;$C66,0,100-(V$3-$D66)*$E66*100)),"")</f>
        <v>53.3333333333333</v>
      </c>
      <c r="W66" s="150" t="n">
        <f aca="false">IF($C66&gt;0,IF(W$3&lt;$D66,100,IF(W$3&gt;$C66,0,100-(W$3-$D66)*$E66*100)),"")</f>
        <v>50</v>
      </c>
      <c r="X66" s="150" t="n">
        <f aca="false">IF($C66&gt;0,IF(X$3&lt;$D66,100,IF(X$3&gt;$C66,0,100-(X$3-$D66)*$E66*100)),"")</f>
        <v>46.6666666666667</v>
      </c>
      <c r="Y66" s="150" t="n">
        <f aca="false">IF($C66&gt;0,IF(Y$3&lt;$D66,100,IF(Y$3&gt;$C66,0,100-(Y$3-$D66)*$E66*100)),"")</f>
        <v>43.3333333333333</v>
      </c>
      <c r="Z66" s="150" t="n">
        <f aca="false">IF($C66&gt;0,IF(Z$3&lt;$D66,100,IF(Z$3&gt;$C66,0,100-(Z$3-$D66)*$E66*100)),"")</f>
        <v>40</v>
      </c>
      <c r="AA66" s="150" t="n">
        <f aca="false">IF($C66&gt;0,IF(AA$3&lt;$D66,100,IF(AA$3&gt;$C66,0,100-(AA$3-$D66)*$E66*100)),"")</f>
        <v>36.6666666666667</v>
      </c>
      <c r="AB66" s="150" t="n">
        <f aca="false">IF($C66&gt;0,IF(AB$3&lt;$D66,100,IF(AB$3&gt;$C66,0,100-(AB$3-$D66)*$E66*100)),"")</f>
        <v>33.3333333333333</v>
      </c>
      <c r="AC66" s="150" t="n">
        <f aca="false">IF($C66&gt;0,IF(AC$3&lt;$D66,100,IF(AC$3&gt;$C66,0,100-(AC$3-$D66)*$E66*100)),"")</f>
        <v>30</v>
      </c>
      <c r="AD66" s="150" t="n">
        <f aca="false">IF($C66&gt;0,IF(AD$3&lt;$D66,100,IF(AD$3&gt;$C66,0,100-(AD$3-$D66)*$E66*100)),"")</f>
        <v>26.6666666666667</v>
      </c>
      <c r="AE66" s="150" t="n">
        <f aca="false">IF($C66&gt;0,IF(AE$3&lt;$D66,100,IF(AE$3&gt;$C66,0,100-(AE$3-$D66)*$E66*100)),"")</f>
        <v>23.3333333333333</v>
      </c>
      <c r="AF66" s="150" t="n">
        <f aca="false">IF($C66&gt;0,IF(AF$3&lt;$D66,100,IF(AF$3&gt;$C66,0,100-(AF$3-$D66)*$E66*100)),"")</f>
        <v>20</v>
      </c>
      <c r="AG66" s="150" t="n">
        <f aca="false">IF($C66&gt;0,IF(AG$3&lt;$D66,100,IF(AG$3&gt;$C66,0,100-(AG$3-$D66)*$E66*100)),"")</f>
        <v>16.6666666666667</v>
      </c>
      <c r="AH66" s="150" t="n">
        <f aca="false">IF($C66&gt;0,IF(AH$3&lt;$D66,100,IF(AH$3&gt;$C66,0,100-(AH$3-$D66)*$E66*100)),"")</f>
        <v>13.3333333333333</v>
      </c>
      <c r="AI66" s="150" t="n">
        <f aca="false">IF($C66&gt;0,IF(AI$3&lt;$D66,100,IF(AI$3&gt;$C66,0,100-(AI$3-$D66)*$E66*100)),"")</f>
        <v>10</v>
      </c>
      <c r="AJ66" s="150" t="n">
        <f aca="false">IF($C66&gt;0,IF(AJ$3&lt;$D66,100,IF(AJ$3&gt;$C66,0,100-(AJ$3-$D66)*$E66*100)),"")</f>
        <v>6.66666666666667</v>
      </c>
      <c r="AK66" s="150" t="n">
        <f aca="false">IF($C66&gt;0,IF(AK$3&lt;$D66,100,IF(AK$3&gt;$C66,0,100-(AK$3-$D66)*$E66*100)),"")</f>
        <v>3.33333333333333</v>
      </c>
      <c r="AL66" s="150" t="n">
        <f aca="false">IF($C66&gt;0,IF(AL$3&lt;$D66,100,IF(AL$3&gt;$C66,0,100-(AL$3-$D66)*$E66*100)),"")</f>
        <v>0</v>
      </c>
      <c r="AM66" s="150" t="n">
        <f aca="false">IF($C66&gt;0,IF(AM$3&lt;$D66,100,IF(AM$3&gt;$C66,0,100-(AM$3-$D66)*$E66*100)),"")</f>
        <v>0</v>
      </c>
      <c r="AN66" s="150" t="n">
        <f aca="false">IF($C66&gt;0,IF(AN$3&lt;$D66,100,IF(AN$3&gt;$C66,0,100-(AN$3-$D66)*$E66*100)),"")</f>
        <v>0</v>
      </c>
    </row>
    <row r="67" customFormat="false" ht="12.8" hidden="false" customHeight="false" outlineLevel="0" collapsed="false">
      <c r="A67" s="133"/>
      <c r="B67" s="129" t="s">
        <v>283</v>
      </c>
      <c r="C67" s="130" t="n">
        <v>20</v>
      </c>
      <c r="E67" s="131" t="n">
        <f aca="false">IF(C67&gt;0,1/(C67-D67),"")</f>
        <v>0.05</v>
      </c>
      <c r="F67" s="149"/>
      <c r="G67" s="132" t="str">
        <f aca="false">IF(F67=0,"",IF(F67&gt;C67,1,(F67-D67)*E67))</f>
        <v/>
      </c>
      <c r="H67" s="132" t="str">
        <f aca="false">IF(F67&gt;0,1-G67,"")</f>
        <v/>
      </c>
      <c r="I67" s="150" t="n">
        <f aca="false">IF($C67&gt;0,IF(I$3&lt;$D67,100,IF(I$3&gt;$C67,0,100-(I$3-$D67)*$E67*100)),"")</f>
        <v>95</v>
      </c>
      <c r="J67" s="150" t="n">
        <f aca="false">IF($C67&gt;0,IF(J$3&lt;$D67,100,IF(J$3&gt;$C67,0,100-(J$3-$D67)*$E67*100)),"")</f>
        <v>90</v>
      </c>
      <c r="K67" s="150" t="n">
        <f aca="false">IF($C67&gt;0,IF(K$3&lt;$D67,100,IF(K$3&gt;$C67,0,100-(K$3-$D67)*$E67*100)),"")</f>
        <v>85</v>
      </c>
      <c r="L67" s="150" t="n">
        <f aca="false">IF($C67&gt;0,IF(L$3&lt;$D67,100,IF(L$3&gt;$C67,0,100-(L$3-$D67)*$E67*100)),"")</f>
        <v>80</v>
      </c>
      <c r="M67" s="150" t="n">
        <f aca="false">IF($C67&gt;0,IF(M$3&lt;$D67,100,IF(M$3&gt;$C67,0,100-(M$3-$D67)*$E67*100)),"")</f>
        <v>75</v>
      </c>
      <c r="N67" s="150" t="n">
        <f aca="false">IF($C67&gt;0,IF(N$3&lt;$D67,100,IF(N$3&gt;$C67,0,100-(N$3-$D67)*$E67*100)),"")</f>
        <v>70</v>
      </c>
      <c r="O67" s="150" t="n">
        <f aca="false">IF($C67&gt;0,IF(O$3&lt;$D67,100,IF(O$3&gt;$C67,0,100-(O$3-$D67)*$E67*100)),"")</f>
        <v>65</v>
      </c>
      <c r="P67" s="150" t="n">
        <f aca="false">IF($C67&gt;0,IF(P$3&lt;$D67,100,IF(P$3&gt;$C67,0,100-(P$3-$D67)*$E67*100)),"")</f>
        <v>60</v>
      </c>
      <c r="Q67" s="150" t="n">
        <f aca="false">IF($C67&gt;0,IF(Q$3&lt;$D67,100,IF(Q$3&gt;$C67,0,100-(Q$3-$D67)*$E67*100)),"")</f>
        <v>55</v>
      </c>
      <c r="R67" s="150" t="n">
        <f aca="false">IF($C67&gt;0,IF(R$3&lt;$D67,100,IF(R$3&gt;$C67,0,100-(R$3-$D67)*$E67*100)),"")</f>
        <v>50</v>
      </c>
      <c r="S67" s="150" t="n">
        <f aca="false">IF($C67&gt;0,IF(S$3&lt;$D67,100,IF(S$3&gt;$C67,0,100-(S$3-$D67)*$E67*100)),"")</f>
        <v>45</v>
      </c>
      <c r="T67" s="150" t="n">
        <f aca="false">IF($C67&gt;0,IF(T$3&lt;$D67,100,IF(T$3&gt;$C67,0,100-(T$3-$D67)*$E67*100)),"")</f>
        <v>40</v>
      </c>
      <c r="U67" s="150" t="n">
        <f aca="false">IF($C67&gt;0,IF(U$3&lt;$D67,100,IF(U$3&gt;$C67,0,100-(U$3-$D67)*$E67*100)),"")</f>
        <v>35</v>
      </c>
      <c r="V67" s="150" t="n">
        <f aca="false">IF($C67&gt;0,IF(V$3&lt;$D67,100,IF(V$3&gt;$C67,0,100-(V$3-$D67)*$E67*100)),"")</f>
        <v>30</v>
      </c>
      <c r="W67" s="150" t="n">
        <f aca="false">IF($C67&gt;0,IF(W$3&lt;$D67,100,IF(W$3&gt;$C67,0,100-(W$3-$D67)*$E67*100)),"")</f>
        <v>25</v>
      </c>
      <c r="X67" s="150" t="n">
        <f aca="false">IF($C67&gt;0,IF(X$3&lt;$D67,100,IF(X$3&gt;$C67,0,100-(X$3-$D67)*$E67*100)),"")</f>
        <v>20</v>
      </c>
      <c r="Y67" s="150" t="n">
        <f aca="false">IF($C67&gt;0,IF(Y$3&lt;$D67,100,IF(Y$3&gt;$C67,0,100-(Y$3-$D67)*$E67*100)),"")</f>
        <v>15</v>
      </c>
      <c r="Z67" s="150" t="n">
        <f aca="false">IF($C67&gt;0,IF(Z$3&lt;$D67,100,IF(Z$3&gt;$C67,0,100-(Z$3-$D67)*$E67*100)),"")</f>
        <v>10</v>
      </c>
      <c r="AA67" s="150" t="n">
        <f aca="false">IF($C67&gt;0,IF(AA$3&lt;$D67,100,IF(AA$3&gt;$C67,0,100-(AA$3-$D67)*$E67*100)),"")</f>
        <v>5</v>
      </c>
      <c r="AB67" s="150" t="n">
        <f aca="false">IF($C67&gt;0,IF(AB$3&lt;$D67,100,IF(AB$3&gt;$C67,0,100-(AB$3-$D67)*$E67*100)),"")</f>
        <v>0</v>
      </c>
      <c r="AC67" s="150" t="n">
        <f aca="false">IF($C67&gt;0,IF(AC$3&lt;$D67,100,IF(AC$3&gt;$C67,0,100-(AC$3-$D67)*$E67*100)),"")</f>
        <v>0</v>
      </c>
      <c r="AD67" s="150" t="n">
        <f aca="false">IF($C67&gt;0,IF(AD$3&lt;$D67,100,IF(AD$3&gt;$C67,0,100-(AD$3-$D67)*$E67*100)),"")</f>
        <v>0</v>
      </c>
      <c r="AE67" s="150" t="n">
        <f aca="false">IF($C67&gt;0,IF(AE$3&lt;$D67,100,IF(AE$3&gt;$C67,0,100-(AE$3-$D67)*$E67*100)),"")</f>
        <v>0</v>
      </c>
      <c r="AF67" s="150" t="n">
        <f aca="false">IF($C67&gt;0,IF(AF$3&lt;$D67,100,IF(AF$3&gt;$C67,0,100-(AF$3-$D67)*$E67*100)),"")</f>
        <v>0</v>
      </c>
      <c r="AG67" s="150" t="n">
        <f aca="false">IF($C67&gt;0,IF(AG$3&lt;$D67,100,IF(AG$3&gt;$C67,0,100-(AG$3-$D67)*$E67*100)),"")</f>
        <v>0</v>
      </c>
      <c r="AH67" s="150" t="n">
        <f aca="false">IF($C67&gt;0,IF(AH$3&lt;$D67,100,IF(AH$3&gt;$C67,0,100-(AH$3-$D67)*$E67*100)),"")</f>
        <v>0</v>
      </c>
      <c r="AI67" s="150" t="n">
        <f aca="false">IF($C67&gt;0,IF(AI$3&lt;$D67,100,IF(AI$3&gt;$C67,0,100-(AI$3-$D67)*$E67*100)),"")</f>
        <v>0</v>
      </c>
      <c r="AJ67" s="150" t="n">
        <f aca="false">IF($C67&gt;0,IF(AJ$3&lt;$D67,100,IF(AJ$3&gt;$C67,0,100-(AJ$3-$D67)*$E67*100)),"")</f>
        <v>0</v>
      </c>
      <c r="AK67" s="150" t="n">
        <f aca="false">IF($C67&gt;0,IF(AK$3&lt;$D67,100,IF(AK$3&gt;$C67,0,100-(AK$3-$D67)*$E67*100)),"")</f>
        <v>0</v>
      </c>
      <c r="AL67" s="150" t="n">
        <f aca="false">IF($C67&gt;0,IF(AL$3&lt;$D67,100,IF(AL$3&gt;$C67,0,100-(AL$3-$D67)*$E67*100)),"")</f>
        <v>0</v>
      </c>
      <c r="AM67" s="150" t="n">
        <f aca="false">IF($C67&gt;0,IF(AM$3&lt;$D67,100,IF(AM$3&gt;$C67,0,100-(AM$3-$D67)*$E67*100)),"")</f>
        <v>0</v>
      </c>
      <c r="AN67" s="150" t="n">
        <f aca="false">IF($C67&gt;0,IF(AN$3&lt;$D67,100,IF(AN$3&gt;$C67,0,100-(AN$3-$D67)*$E67*100)),"")</f>
        <v>0</v>
      </c>
    </row>
    <row r="68" customFormat="false" ht="22.2" hidden="false" customHeight="false" outlineLevel="0" collapsed="false">
      <c r="A68" s="133"/>
      <c r="B68" s="129" t="s">
        <v>284</v>
      </c>
      <c r="C68" s="130" t="n">
        <v>100</v>
      </c>
      <c r="E68" s="131" t="n">
        <f aca="false">IF(C68&gt;0,1/(C68-D68),"")</f>
        <v>0.01</v>
      </c>
      <c r="F68" s="149"/>
      <c r="G68" s="132" t="str">
        <f aca="false">IF(F68=0,"",IF(F68&gt;C68,1,(F68-D68)*E68))</f>
        <v/>
      </c>
      <c r="H68" s="132" t="str">
        <f aca="false">IF(F68&gt;0,1-G68,"")</f>
        <v/>
      </c>
      <c r="I68" s="150" t="n">
        <f aca="false">IF($C68&gt;0,IF(I$3&lt;$D68,100,IF(I$3&gt;$C68,0,100-(I$3-$D68)*$E68*100)),"")</f>
        <v>99</v>
      </c>
      <c r="J68" s="150" t="n">
        <f aca="false">IF($C68&gt;0,IF(J$3&lt;$D68,100,IF(J$3&gt;$C68,0,100-(J$3-$D68)*$E68*100)),"")</f>
        <v>98</v>
      </c>
      <c r="K68" s="150" t="n">
        <f aca="false">IF($C68&gt;0,IF(K$3&lt;$D68,100,IF(K$3&gt;$C68,0,100-(K$3-$D68)*$E68*100)),"")</f>
        <v>97</v>
      </c>
      <c r="L68" s="150" t="n">
        <f aca="false">IF($C68&gt;0,IF(L$3&lt;$D68,100,IF(L$3&gt;$C68,0,100-(L$3-$D68)*$E68*100)),"")</f>
        <v>96</v>
      </c>
      <c r="M68" s="150" t="n">
        <f aca="false">IF($C68&gt;0,IF(M$3&lt;$D68,100,IF(M$3&gt;$C68,0,100-(M$3-$D68)*$E68*100)),"")</f>
        <v>95</v>
      </c>
      <c r="N68" s="150" t="n">
        <f aca="false">IF($C68&gt;0,IF(N$3&lt;$D68,100,IF(N$3&gt;$C68,0,100-(N$3-$D68)*$E68*100)),"")</f>
        <v>94</v>
      </c>
      <c r="O68" s="150" t="n">
        <f aca="false">IF($C68&gt;0,IF(O$3&lt;$D68,100,IF(O$3&gt;$C68,0,100-(O$3-$D68)*$E68*100)),"")</f>
        <v>93</v>
      </c>
      <c r="P68" s="150" t="n">
        <f aca="false">IF($C68&gt;0,IF(P$3&lt;$D68,100,IF(P$3&gt;$C68,0,100-(P$3-$D68)*$E68*100)),"")</f>
        <v>92</v>
      </c>
      <c r="Q68" s="150" t="n">
        <f aca="false">IF($C68&gt;0,IF(Q$3&lt;$D68,100,IF(Q$3&gt;$C68,0,100-(Q$3-$D68)*$E68*100)),"")</f>
        <v>91</v>
      </c>
      <c r="R68" s="150" t="n">
        <f aca="false">IF($C68&gt;0,IF(R$3&lt;$D68,100,IF(R$3&gt;$C68,0,100-(R$3-$D68)*$E68*100)),"")</f>
        <v>90</v>
      </c>
      <c r="S68" s="150" t="n">
        <f aca="false">IF($C68&gt;0,IF(S$3&lt;$D68,100,IF(S$3&gt;$C68,0,100-(S$3-$D68)*$E68*100)),"")</f>
        <v>89</v>
      </c>
      <c r="T68" s="150" t="n">
        <f aca="false">IF($C68&gt;0,IF(T$3&lt;$D68,100,IF(T$3&gt;$C68,0,100-(T$3-$D68)*$E68*100)),"")</f>
        <v>88</v>
      </c>
      <c r="U68" s="150" t="n">
        <f aca="false">IF($C68&gt;0,IF(U$3&lt;$D68,100,IF(U$3&gt;$C68,0,100-(U$3-$D68)*$E68*100)),"")</f>
        <v>87</v>
      </c>
      <c r="V68" s="150" t="n">
        <f aca="false">IF($C68&gt;0,IF(V$3&lt;$D68,100,IF(V$3&gt;$C68,0,100-(V$3-$D68)*$E68*100)),"")</f>
        <v>86</v>
      </c>
      <c r="W68" s="150" t="n">
        <f aca="false">IF($C68&gt;0,IF(W$3&lt;$D68,100,IF(W$3&gt;$C68,0,100-(W$3-$D68)*$E68*100)),"")</f>
        <v>85</v>
      </c>
      <c r="X68" s="150" t="n">
        <f aca="false">IF($C68&gt;0,IF(X$3&lt;$D68,100,IF(X$3&gt;$C68,0,100-(X$3-$D68)*$E68*100)),"")</f>
        <v>84</v>
      </c>
      <c r="Y68" s="150" t="n">
        <f aca="false">IF($C68&gt;0,IF(Y$3&lt;$D68,100,IF(Y$3&gt;$C68,0,100-(Y$3-$D68)*$E68*100)),"")</f>
        <v>83</v>
      </c>
      <c r="Z68" s="150" t="n">
        <f aca="false">IF($C68&gt;0,IF(Z$3&lt;$D68,100,IF(Z$3&gt;$C68,0,100-(Z$3-$D68)*$E68*100)),"")</f>
        <v>82</v>
      </c>
      <c r="AA68" s="150" t="n">
        <f aca="false">IF($C68&gt;0,IF(AA$3&lt;$D68,100,IF(AA$3&gt;$C68,0,100-(AA$3-$D68)*$E68*100)),"")</f>
        <v>81</v>
      </c>
      <c r="AB68" s="150" t="n">
        <f aca="false">IF($C68&gt;0,IF(AB$3&lt;$D68,100,IF(AB$3&gt;$C68,0,100-(AB$3-$D68)*$E68*100)),"")</f>
        <v>80</v>
      </c>
      <c r="AC68" s="150" t="n">
        <f aca="false">IF($C68&gt;0,IF(AC$3&lt;$D68,100,IF(AC$3&gt;$C68,0,100-(AC$3-$D68)*$E68*100)),"")</f>
        <v>79</v>
      </c>
      <c r="AD68" s="150" t="n">
        <f aca="false">IF($C68&gt;0,IF(AD$3&lt;$D68,100,IF(AD$3&gt;$C68,0,100-(AD$3-$D68)*$E68*100)),"")</f>
        <v>78</v>
      </c>
      <c r="AE68" s="150" t="n">
        <f aca="false">IF($C68&gt;0,IF(AE$3&lt;$D68,100,IF(AE$3&gt;$C68,0,100-(AE$3-$D68)*$E68*100)),"")</f>
        <v>77</v>
      </c>
      <c r="AF68" s="150" t="n">
        <f aca="false">IF($C68&gt;0,IF(AF$3&lt;$D68,100,IF(AF$3&gt;$C68,0,100-(AF$3-$D68)*$E68*100)),"")</f>
        <v>76</v>
      </c>
      <c r="AG68" s="150" t="n">
        <f aca="false">IF($C68&gt;0,IF(AG$3&lt;$D68,100,IF(AG$3&gt;$C68,0,100-(AG$3-$D68)*$E68*100)),"")</f>
        <v>75</v>
      </c>
      <c r="AH68" s="150" t="n">
        <f aca="false">IF($C68&gt;0,IF(AH$3&lt;$D68,100,IF(AH$3&gt;$C68,0,100-(AH$3-$D68)*$E68*100)),"")</f>
        <v>74</v>
      </c>
      <c r="AI68" s="150" t="n">
        <f aca="false">IF($C68&gt;0,IF(AI$3&lt;$D68,100,IF(AI$3&gt;$C68,0,100-(AI$3-$D68)*$E68*100)),"")</f>
        <v>73</v>
      </c>
      <c r="AJ68" s="150" t="n">
        <f aca="false">IF($C68&gt;0,IF(AJ$3&lt;$D68,100,IF(AJ$3&gt;$C68,0,100-(AJ$3-$D68)*$E68*100)),"")</f>
        <v>72</v>
      </c>
      <c r="AK68" s="150" t="n">
        <f aca="false">IF($C68&gt;0,IF(AK$3&lt;$D68,100,IF(AK$3&gt;$C68,0,100-(AK$3-$D68)*$E68*100)),"")</f>
        <v>71</v>
      </c>
      <c r="AL68" s="150" t="n">
        <f aca="false">IF($C68&gt;0,IF(AL$3&lt;$D68,100,IF(AL$3&gt;$C68,0,100-(AL$3-$D68)*$E68*100)),"")</f>
        <v>70</v>
      </c>
      <c r="AM68" s="150" t="n">
        <f aca="false">IF($C68&gt;0,IF(AM$3&lt;$D68,100,IF(AM$3&gt;$C68,0,100-(AM$3-$D68)*$E68*100)),"")</f>
        <v>69</v>
      </c>
      <c r="AN68" s="150" t="n">
        <f aca="false">IF($C68&gt;0,IF(AN$3&lt;$D68,100,IF(AN$3&gt;$C68,0,100-(AN$3-$D68)*$E68*100)),"")</f>
        <v>0</v>
      </c>
    </row>
    <row r="69" customFormat="false" ht="12.8" hidden="false" customHeight="false" outlineLevel="0" collapsed="false">
      <c r="A69" s="133"/>
      <c r="B69" s="129" t="s">
        <v>285</v>
      </c>
      <c r="C69" s="130" t="n">
        <v>40</v>
      </c>
      <c r="E69" s="131" t="n">
        <f aca="false">IF(C69&gt;0,1/(C69-D69),"")</f>
        <v>0.025</v>
      </c>
      <c r="F69" s="149"/>
      <c r="G69" s="132" t="str">
        <f aca="false">IF(F69=0,"",IF(F69&gt;C69,1,(F69-D69)*E69))</f>
        <v/>
      </c>
      <c r="H69" s="132" t="str">
        <f aca="false">IF(F69&gt;0,1-G69,"")</f>
        <v/>
      </c>
      <c r="I69" s="150" t="n">
        <f aca="false">IF($C69&gt;0,IF(I$3&lt;$D69,100,IF(I$3&gt;$C69,0,100-(I$3-$D69)*$E69*100)),"")</f>
        <v>97.5</v>
      </c>
      <c r="J69" s="150" t="n">
        <f aca="false">IF($C69&gt;0,IF(J$3&lt;$D69,100,IF(J$3&gt;$C69,0,100-(J$3-$D69)*$E69*100)),"")</f>
        <v>95</v>
      </c>
      <c r="K69" s="150" t="n">
        <f aca="false">IF($C69&gt;0,IF(K$3&lt;$D69,100,IF(K$3&gt;$C69,0,100-(K$3-$D69)*$E69*100)),"")</f>
        <v>92.5</v>
      </c>
      <c r="L69" s="150" t="n">
        <f aca="false">IF($C69&gt;0,IF(L$3&lt;$D69,100,IF(L$3&gt;$C69,0,100-(L$3-$D69)*$E69*100)),"")</f>
        <v>90</v>
      </c>
      <c r="M69" s="150" t="n">
        <f aca="false">IF($C69&gt;0,IF(M$3&lt;$D69,100,IF(M$3&gt;$C69,0,100-(M$3-$D69)*$E69*100)),"")</f>
        <v>87.5</v>
      </c>
      <c r="N69" s="150" t="n">
        <f aca="false">IF($C69&gt;0,IF(N$3&lt;$D69,100,IF(N$3&gt;$C69,0,100-(N$3-$D69)*$E69*100)),"")</f>
        <v>85</v>
      </c>
      <c r="O69" s="150" t="n">
        <f aca="false">IF($C69&gt;0,IF(O$3&lt;$D69,100,IF(O$3&gt;$C69,0,100-(O$3-$D69)*$E69*100)),"")</f>
        <v>82.5</v>
      </c>
      <c r="P69" s="150" t="n">
        <f aca="false">IF($C69&gt;0,IF(P$3&lt;$D69,100,IF(P$3&gt;$C69,0,100-(P$3-$D69)*$E69*100)),"")</f>
        <v>80</v>
      </c>
      <c r="Q69" s="150" t="n">
        <f aca="false">IF($C69&gt;0,IF(Q$3&lt;$D69,100,IF(Q$3&gt;$C69,0,100-(Q$3-$D69)*$E69*100)),"")</f>
        <v>77.5</v>
      </c>
      <c r="R69" s="150" t="n">
        <f aca="false">IF($C69&gt;0,IF(R$3&lt;$D69,100,IF(R$3&gt;$C69,0,100-(R$3-$D69)*$E69*100)),"")</f>
        <v>75</v>
      </c>
      <c r="S69" s="150" t="n">
        <f aca="false">IF($C69&gt;0,IF(S$3&lt;$D69,100,IF(S$3&gt;$C69,0,100-(S$3-$D69)*$E69*100)),"")</f>
        <v>72.5</v>
      </c>
      <c r="T69" s="150" t="n">
        <f aca="false">IF($C69&gt;0,IF(T$3&lt;$D69,100,IF(T$3&gt;$C69,0,100-(T$3-$D69)*$E69*100)),"")</f>
        <v>70</v>
      </c>
      <c r="U69" s="150" t="n">
        <f aca="false">IF($C69&gt;0,IF(U$3&lt;$D69,100,IF(U$3&gt;$C69,0,100-(U$3-$D69)*$E69*100)),"")</f>
        <v>67.5</v>
      </c>
      <c r="V69" s="150" t="n">
        <f aca="false">IF($C69&gt;0,IF(V$3&lt;$D69,100,IF(V$3&gt;$C69,0,100-(V$3-$D69)*$E69*100)),"")</f>
        <v>65</v>
      </c>
      <c r="W69" s="150" t="n">
        <f aca="false">IF($C69&gt;0,IF(W$3&lt;$D69,100,IF(W$3&gt;$C69,0,100-(W$3-$D69)*$E69*100)),"")</f>
        <v>62.5</v>
      </c>
      <c r="X69" s="150" t="n">
        <f aca="false">IF($C69&gt;0,IF(X$3&lt;$D69,100,IF(X$3&gt;$C69,0,100-(X$3-$D69)*$E69*100)),"")</f>
        <v>60</v>
      </c>
      <c r="Y69" s="150" t="n">
        <f aca="false">IF($C69&gt;0,IF(Y$3&lt;$D69,100,IF(Y$3&gt;$C69,0,100-(Y$3-$D69)*$E69*100)),"")</f>
        <v>57.5</v>
      </c>
      <c r="Z69" s="150" t="n">
        <f aca="false">IF($C69&gt;0,IF(Z$3&lt;$D69,100,IF(Z$3&gt;$C69,0,100-(Z$3-$D69)*$E69*100)),"")</f>
        <v>55</v>
      </c>
      <c r="AA69" s="150" t="n">
        <f aca="false">IF($C69&gt;0,IF(AA$3&lt;$D69,100,IF(AA$3&gt;$C69,0,100-(AA$3-$D69)*$E69*100)),"")</f>
        <v>52.5</v>
      </c>
      <c r="AB69" s="150" t="n">
        <f aca="false">IF($C69&gt;0,IF(AB$3&lt;$D69,100,IF(AB$3&gt;$C69,0,100-(AB$3-$D69)*$E69*100)),"")</f>
        <v>50</v>
      </c>
      <c r="AC69" s="150" t="n">
        <f aca="false">IF($C69&gt;0,IF(AC$3&lt;$D69,100,IF(AC$3&gt;$C69,0,100-(AC$3-$D69)*$E69*100)),"")</f>
        <v>47.5</v>
      </c>
      <c r="AD69" s="150" t="n">
        <f aca="false">IF($C69&gt;0,IF(AD$3&lt;$D69,100,IF(AD$3&gt;$C69,0,100-(AD$3-$D69)*$E69*100)),"")</f>
        <v>45</v>
      </c>
      <c r="AE69" s="150" t="n">
        <f aca="false">IF($C69&gt;0,IF(AE$3&lt;$D69,100,IF(AE$3&gt;$C69,0,100-(AE$3-$D69)*$E69*100)),"")</f>
        <v>42.5</v>
      </c>
      <c r="AF69" s="150" t="n">
        <f aca="false">IF($C69&gt;0,IF(AF$3&lt;$D69,100,IF(AF$3&gt;$C69,0,100-(AF$3-$D69)*$E69*100)),"")</f>
        <v>40</v>
      </c>
      <c r="AG69" s="150" t="n">
        <f aca="false">IF($C69&gt;0,IF(AG$3&lt;$D69,100,IF(AG$3&gt;$C69,0,100-(AG$3-$D69)*$E69*100)),"")</f>
        <v>37.5</v>
      </c>
      <c r="AH69" s="150" t="n">
        <f aca="false">IF($C69&gt;0,IF(AH$3&lt;$D69,100,IF(AH$3&gt;$C69,0,100-(AH$3-$D69)*$E69*100)),"")</f>
        <v>35</v>
      </c>
      <c r="AI69" s="150" t="n">
        <f aca="false">IF($C69&gt;0,IF(AI$3&lt;$D69,100,IF(AI$3&gt;$C69,0,100-(AI$3-$D69)*$E69*100)),"")</f>
        <v>32.5</v>
      </c>
      <c r="AJ69" s="150" t="n">
        <f aca="false">IF($C69&gt;0,IF(AJ$3&lt;$D69,100,IF(AJ$3&gt;$C69,0,100-(AJ$3-$D69)*$E69*100)),"")</f>
        <v>30</v>
      </c>
      <c r="AK69" s="150" t="n">
        <f aca="false">IF($C69&gt;0,IF(AK$3&lt;$D69,100,IF(AK$3&gt;$C69,0,100-(AK$3-$D69)*$E69*100)),"")</f>
        <v>27.5</v>
      </c>
      <c r="AL69" s="150" t="n">
        <f aca="false">IF($C69&gt;0,IF(AL$3&lt;$D69,100,IF(AL$3&gt;$C69,0,100-(AL$3-$D69)*$E69*100)),"")</f>
        <v>25</v>
      </c>
      <c r="AM69" s="150" t="n">
        <f aca="false">IF($C69&gt;0,IF(AM$3&lt;$D69,100,IF(AM$3&gt;$C69,0,100-(AM$3-$D69)*$E69*100)),"")</f>
        <v>22.5</v>
      </c>
      <c r="AN69" s="150" t="n">
        <f aca="false">IF($C69&gt;0,IF(AN$3&lt;$D69,100,IF(AN$3&gt;$C69,0,100-(AN$3-$D69)*$E69*100)),"")</f>
        <v>0</v>
      </c>
    </row>
    <row r="70" customFormat="false" ht="22.2" hidden="false" customHeight="false" outlineLevel="0" collapsed="false">
      <c r="A70" s="133"/>
      <c r="B70" s="129" t="s">
        <v>286</v>
      </c>
      <c r="C70" s="130" t="n">
        <v>100</v>
      </c>
      <c r="E70" s="131" t="n">
        <f aca="false">IF(C70&gt;0,1/(C70-D70),"")</f>
        <v>0.01</v>
      </c>
      <c r="F70" s="149"/>
      <c r="G70" s="132" t="str">
        <f aca="false">IF(F70=0,"",IF(F70&gt;C70,1,(F70-D70)*E70))</f>
        <v/>
      </c>
      <c r="H70" s="132" t="str">
        <f aca="false">IF(F70&gt;0,1-G70,"")</f>
        <v/>
      </c>
      <c r="I70" s="150" t="n">
        <f aca="false">IF($C70&gt;0,IF(I$3&lt;$D70,100,IF(I$3&gt;$C70,0,100-(I$3-$D70)*$E70*100)),"")</f>
        <v>99</v>
      </c>
      <c r="J70" s="150" t="n">
        <f aca="false">IF($C70&gt;0,IF(J$3&lt;$D70,100,IF(J$3&gt;$C70,0,100-(J$3-$D70)*$E70*100)),"")</f>
        <v>98</v>
      </c>
      <c r="K70" s="150" t="n">
        <f aca="false">IF($C70&gt;0,IF(K$3&lt;$D70,100,IF(K$3&gt;$C70,0,100-(K$3-$D70)*$E70*100)),"")</f>
        <v>97</v>
      </c>
      <c r="L70" s="150" t="n">
        <f aca="false">IF($C70&gt;0,IF(L$3&lt;$D70,100,IF(L$3&gt;$C70,0,100-(L$3-$D70)*$E70*100)),"")</f>
        <v>96</v>
      </c>
      <c r="M70" s="150" t="n">
        <f aca="false">IF($C70&gt;0,IF(M$3&lt;$D70,100,IF(M$3&gt;$C70,0,100-(M$3-$D70)*$E70*100)),"")</f>
        <v>95</v>
      </c>
      <c r="N70" s="150" t="n">
        <f aca="false">IF($C70&gt;0,IF(N$3&lt;$D70,100,IF(N$3&gt;$C70,0,100-(N$3-$D70)*$E70*100)),"")</f>
        <v>94</v>
      </c>
      <c r="O70" s="150" t="n">
        <f aca="false">IF($C70&gt;0,IF(O$3&lt;$D70,100,IF(O$3&gt;$C70,0,100-(O$3-$D70)*$E70*100)),"")</f>
        <v>93</v>
      </c>
      <c r="P70" s="150" t="n">
        <f aca="false">IF($C70&gt;0,IF(P$3&lt;$D70,100,IF(P$3&gt;$C70,0,100-(P$3-$D70)*$E70*100)),"")</f>
        <v>92</v>
      </c>
      <c r="Q70" s="150" t="n">
        <f aca="false">IF($C70&gt;0,IF(Q$3&lt;$D70,100,IF(Q$3&gt;$C70,0,100-(Q$3-$D70)*$E70*100)),"")</f>
        <v>91</v>
      </c>
      <c r="R70" s="150" t="n">
        <f aca="false">IF($C70&gt;0,IF(R$3&lt;$D70,100,IF(R$3&gt;$C70,0,100-(R$3-$D70)*$E70*100)),"")</f>
        <v>90</v>
      </c>
      <c r="S70" s="150" t="n">
        <f aca="false">IF($C70&gt;0,IF(S$3&lt;$D70,100,IF(S$3&gt;$C70,0,100-(S$3-$D70)*$E70*100)),"")</f>
        <v>89</v>
      </c>
      <c r="T70" s="150" t="n">
        <f aca="false">IF($C70&gt;0,IF(T$3&lt;$D70,100,IF(T$3&gt;$C70,0,100-(T$3-$D70)*$E70*100)),"")</f>
        <v>88</v>
      </c>
      <c r="U70" s="150" t="n">
        <f aca="false">IF($C70&gt;0,IF(U$3&lt;$D70,100,IF(U$3&gt;$C70,0,100-(U$3-$D70)*$E70*100)),"")</f>
        <v>87</v>
      </c>
      <c r="V70" s="150" t="n">
        <f aca="false">IF($C70&gt;0,IF(V$3&lt;$D70,100,IF(V$3&gt;$C70,0,100-(V$3-$D70)*$E70*100)),"")</f>
        <v>86</v>
      </c>
      <c r="W70" s="150" t="n">
        <f aca="false">IF($C70&gt;0,IF(W$3&lt;$D70,100,IF(W$3&gt;$C70,0,100-(W$3-$D70)*$E70*100)),"")</f>
        <v>85</v>
      </c>
      <c r="X70" s="150" t="n">
        <f aca="false">IF($C70&gt;0,IF(X$3&lt;$D70,100,IF(X$3&gt;$C70,0,100-(X$3-$D70)*$E70*100)),"")</f>
        <v>84</v>
      </c>
      <c r="Y70" s="150" t="n">
        <f aca="false">IF($C70&gt;0,IF(Y$3&lt;$D70,100,IF(Y$3&gt;$C70,0,100-(Y$3-$D70)*$E70*100)),"")</f>
        <v>83</v>
      </c>
      <c r="Z70" s="150" t="n">
        <f aca="false">IF($C70&gt;0,IF(Z$3&lt;$D70,100,IF(Z$3&gt;$C70,0,100-(Z$3-$D70)*$E70*100)),"")</f>
        <v>82</v>
      </c>
      <c r="AA70" s="150" t="n">
        <f aca="false">IF($C70&gt;0,IF(AA$3&lt;$D70,100,IF(AA$3&gt;$C70,0,100-(AA$3-$D70)*$E70*100)),"")</f>
        <v>81</v>
      </c>
      <c r="AB70" s="150" t="n">
        <f aca="false">IF($C70&gt;0,IF(AB$3&lt;$D70,100,IF(AB$3&gt;$C70,0,100-(AB$3-$D70)*$E70*100)),"")</f>
        <v>80</v>
      </c>
      <c r="AC70" s="150" t="n">
        <f aca="false">IF($C70&gt;0,IF(AC$3&lt;$D70,100,IF(AC$3&gt;$C70,0,100-(AC$3-$D70)*$E70*100)),"")</f>
        <v>79</v>
      </c>
      <c r="AD70" s="150" t="n">
        <f aca="false">IF($C70&gt;0,IF(AD$3&lt;$D70,100,IF(AD$3&gt;$C70,0,100-(AD$3-$D70)*$E70*100)),"")</f>
        <v>78</v>
      </c>
      <c r="AE70" s="150" t="n">
        <f aca="false">IF($C70&gt;0,IF(AE$3&lt;$D70,100,IF(AE$3&gt;$C70,0,100-(AE$3-$D70)*$E70*100)),"")</f>
        <v>77</v>
      </c>
      <c r="AF70" s="150" t="n">
        <f aca="false">IF($C70&gt;0,IF(AF$3&lt;$D70,100,IF(AF$3&gt;$C70,0,100-(AF$3-$D70)*$E70*100)),"")</f>
        <v>76</v>
      </c>
      <c r="AG70" s="150" t="n">
        <f aca="false">IF($C70&gt;0,IF(AG$3&lt;$D70,100,IF(AG$3&gt;$C70,0,100-(AG$3-$D70)*$E70*100)),"")</f>
        <v>75</v>
      </c>
      <c r="AH70" s="150" t="n">
        <f aca="false">IF($C70&gt;0,IF(AH$3&lt;$D70,100,IF(AH$3&gt;$C70,0,100-(AH$3-$D70)*$E70*100)),"")</f>
        <v>74</v>
      </c>
      <c r="AI70" s="150" t="n">
        <f aca="false">IF($C70&gt;0,IF(AI$3&lt;$D70,100,IF(AI$3&gt;$C70,0,100-(AI$3-$D70)*$E70*100)),"")</f>
        <v>73</v>
      </c>
      <c r="AJ70" s="150" t="n">
        <f aca="false">IF($C70&gt;0,IF(AJ$3&lt;$D70,100,IF(AJ$3&gt;$C70,0,100-(AJ$3-$D70)*$E70*100)),"")</f>
        <v>72</v>
      </c>
      <c r="AK70" s="150" t="n">
        <f aca="false">IF($C70&gt;0,IF(AK$3&lt;$D70,100,IF(AK$3&gt;$C70,0,100-(AK$3-$D70)*$E70*100)),"")</f>
        <v>71</v>
      </c>
      <c r="AL70" s="150" t="n">
        <f aca="false">IF($C70&gt;0,IF(AL$3&lt;$D70,100,IF(AL$3&gt;$C70,0,100-(AL$3-$D70)*$E70*100)),"")</f>
        <v>70</v>
      </c>
      <c r="AM70" s="150" t="n">
        <f aca="false">IF($C70&gt;0,IF(AM$3&lt;$D70,100,IF(AM$3&gt;$C70,0,100-(AM$3-$D70)*$E70*100)),"")</f>
        <v>69</v>
      </c>
      <c r="AN70" s="150" t="n">
        <f aca="false">IF($C70&gt;0,IF(AN$3&lt;$D70,100,IF(AN$3&gt;$C70,0,100-(AN$3-$D70)*$E70*100)),"")</f>
        <v>0</v>
      </c>
    </row>
    <row r="71" customFormat="false" ht="12.8" hidden="false" customHeight="false" outlineLevel="0" collapsed="false">
      <c r="A71" s="133"/>
      <c r="B71" s="129" t="s">
        <v>233</v>
      </c>
      <c r="C71" s="130" t="n">
        <v>125</v>
      </c>
      <c r="E71" s="131" t="n">
        <f aca="false">IF(C71&gt;0,1/(C71-D71),"")</f>
        <v>0.008</v>
      </c>
      <c r="F71" s="149"/>
      <c r="G71" s="132" t="str">
        <f aca="false">IF(F71=0,"",IF(F71&gt;C71,1,(F71-D71)*E71))</f>
        <v/>
      </c>
      <c r="H71" s="132" t="str">
        <f aca="false">IF(F71&gt;0,1-G71,"")</f>
        <v/>
      </c>
      <c r="I71" s="150" t="n">
        <f aca="false">IF($C71&gt;0,IF(I$3&lt;$D71,100,IF(I$3&gt;$C71,0,100-(I$3-$D71)*$E71*100)),"")</f>
        <v>99.2</v>
      </c>
      <c r="J71" s="150" t="n">
        <f aca="false">IF($C71&gt;0,IF(J$3&lt;$D71,100,IF(J$3&gt;$C71,0,100-(J$3-$D71)*$E71*100)),"")</f>
        <v>98.4</v>
      </c>
      <c r="K71" s="150" t="n">
        <f aca="false">IF($C71&gt;0,IF(K$3&lt;$D71,100,IF(K$3&gt;$C71,0,100-(K$3-$D71)*$E71*100)),"")</f>
        <v>97.6</v>
      </c>
      <c r="L71" s="150" t="n">
        <f aca="false">IF($C71&gt;0,IF(L$3&lt;$D71,100,IF(L$3&gt;$C71,0,100-(L$3-$D71)*$E71*100)),"")</f>
        <v>96.8</v>
      </c>
      <c r="M71" s="150" t="n">
        <f aca="false">IF($C71&gt;0,IF(M$3&lt;$D71,100,IF(M$3&gt;$C71,0,100-(M$3-$D71)*$E71*100)),"")</f>
        <v>96</v>
      </c>
      <c r="N71" s="150" t="n">
        <f aca="false">IF($C71&gt;0,IF(N$3&lt;$D71,100,IF(N$3&gt;$C71,0,100-(N$3-$D71)*$E71*100)),"")</f>
        <v>95.2</v>
      </c>
      <c r="O71" s="150" t="n">
        <f aca="false">IF($C71&gt;0,IF(O$3&lt;$D71,100,IF(O$3&gt;$C71,0,100-(O$3-$D71)*$E71*100)),"")</f>
        <v>94.4</v>
      </c>
      <c r="P71" s="150" t="n">
        <f aca="false">IF($C71&gt;0,IF(P$3&lt;$D71,100,IF(P$3&gt;$C71,0,100-(P$3-$D71)*$E71*100)),"")</f>
        <v>93.6</v>
      </c>
      <c r="Q71" s="150" t="n">
        <f aca="false">IF($C71&gt;0,IF(Q$3&lt;$D71,100,IF(Q$3&gt;$C71,0,100-(Q$3-$D71)*$E71*100)),"")</f>
        <v>92.8</v>
      </c>
      <c r="R71" s="150" t="n">
        <f aca="false">IF($C71&gt;0,IF(R$3&lt;$D71,100,IF(R$3&gt;$C71,0,100-(R$3-$D71)*$E71*100)),"")</f>
        <v>92</v>
      </c>
      <c r="S71" s="150" t="n">
        <f aca="false">IF($C71&gt;0,IF(S$3&lt;$D71,100,IF(S$3&gt;$C71,0,100-(S$3-$D71)*$E71*100)),"")</f>
        <v>91.2</v>
      </c>
      <c r="T71" s="150" t="n">
        <f aca="false">IF($C71&gt;0,IF(T$3&lt;$D71,100,IF(T$3&gt;$C71,0,100-(T$3-$D71)*$E71*100)),"")</f>
        <v>90.4</v>
      </c>
      <c r="U71" s="150" t="n">
        <f aca="false">IF($C71&gt;0,IF(U$3&lt;$D71,100,IF(U$3&gt;$C71,0,100-(U$3-$D71)*$E71*100)),"")</f>
        <v>89.6</v>
      </c>
      <c r="V71" s="150" t="n">
        <f aca="false">IF($C71&gt;0,IF(V$3&lt;$D71,100,IF(V$3&gt;$C71,0,100-(V$3-$D71)*$E71*100)),"")</f>
        <v>88.8</v>
      </c>
      <c r="W71" s="150" t="n">
        <f aca="false">IF($C71&gt;0,IF(W$3&lt;$D71,100,IF(W$3&gt;$C71,0,100-(W$3-$D71)*$E71*100)),"")</f>
        <v>88</v>
      </c>
      <c r="X71" s="150" t="n">
        <f aca="false">IF($C71&gt;0,IF(X$3&lt;$D71,100,IF(X$3&gt;$C71,0,100-(X$3-$D71)*$E71*100)),"")</f>
        <v>87.2</v>
      </c>
      <c r="Y71" s="150" t="n">
        <f aca="false">IF($C71&gt;0,IF(Y$3&lt;$D71,100,IF(Y$3&gt;$C71,0,100-(Y$3-$D71)*$E71*100)),"")</f>
        <v>86.4</v>
      </c>
      <c r="Z71" s="150" t="n">
        <f aca="false">IF($C71&gt;0,IF(Z$3&lt;$D71,100,IF(Z$3&gt;$C71,0,100-(Z$3-$D71)*$E71*100)),"")</f>
        <v>85.6</v>
      </c>
      <c r="AA71" s="150" t="n">
        <f aca="false">IF($C71&gt;0,IF(AA$3&lt;$D71,100,IF(AA$3&gt;$C71,0,100-(AA$3-$D71)*$E71*100)),"")</f>
        <v>84.8</v>
      </c>
      <c r="AB71" s="150" t="n">
        <f aca="false">IF($C71&gt;0,IF(AB$3&lt;$D71,100,IF(AB$3&gt;$C71,0,100-(AB$3-$D71)*$E71*100)),"")</f>
        <v>84</v>
      </c>
      <c r="AC71" s="150" t="n">
        <f aca="false">IF($C71&gt;0,IF(AC$3&lt;$D71,100,IF(AC$3&gt;$C71,0,100-(AC$3-$D71)*$E71*100)),"")</f>
        <v>83.2</v>
      </c>
      <c r="AD71" s="150" t="n">
        <f aca="false">IF($C71&gt;0,IF(AD$3&lt;$D71,100,IF(AD$3&gt;$C71,0,100-(AD$3-$D71)*$E71*100)),"")</f>
        <v>82.4</v>
      </c>
      <c r="AE71" s="150" t="n">
        <f aca="false">IF($C71&gt;0,IF(AE$3&lt;$D71,100,IF(AE$3&gt;$C71,0,100-(AE$3-$D71)*$E71*100)),"")</f>
        <v>81.6</v>
      </c>
      <c r="AF71" s="150" t="n">
        <f aca="false">IF($C71&gt;0,IF(AF$3&lt;$D71,100,IF(AF$3&gt;$C71,0,100-(AF$3-$D71)*$E71*100)),"")</f>
        <v>80.8</v>
      </c>
      <c r="AG71" s="150" t="n">
        <f aca="false">IF($C71&gt;0,IF(AG$3&lt;$D71,100,IF(AG$3&gt;$C71,0,100-(AG$3-$D71)*$E71*100)),"")</f>
        <v>80</v>
      </c>
      <c r="AH71" s="150" t="n">
        <f aca="false">IF($C71&gt;0,IF(AH$3&lt;$D71,100,IF(AH$3&gt;$C71,0,100-(AH$3-$D71)*$E71*100)),"")</f>
        <v>79.2</v>
      </c>
      <c r="AI71" s="150" t="n">
        <f aca="false">IF($C71&gt;0,IF(AI$3&lt;$D71,100,IF(AI$3&gt;$C71,0,100-(AI$3-$D71)*$E71*100)),"")</f>
        <v>78.4</v>
      </c>
      <c r="AJ71" s="150" t="n">
        <f aca="false">IF($C71&gt;0,IF(AJ$3&lt;$D71,100,IF(AJ$3&gt;$C71,0,100-(AJ$3-$D71)*$E71*100)),"")</f>
        <v>77.6</v>
      </c>
      <c r="AK71" s="150" t="n">
        <f aca="false">IF($C71&gt;0,IF(AK$3&lt;$D71,100,IF(AK$3&gt;$C71,0,100-(AK$3-$D71)*$E71*100)),"")</f>
        <v>76.8</v>
      </c>
      <c r="AL71" s="150" t="n">
        <f aca="false">IF($C71&gt;0,IF(AL$3&lt;$D71,100,IF(AL$3&gt;$C71,0,100-(AL$3-$D71)*$E71*100)),"")</f>
        <v>76</v>
      </c>
      <c r="AM71" s="150" t="n">
        <f aca="false">IF($C71&gt;0,IF(AM$3&lt;$D71,100,IF(AM$3&gt;$C71,0,100-(AM$3-$D71)*$E71*100)),"")</f>
        <v>75.2</v>
      </c>
      <c r="AN71" s="150" t="n">
        <f aca="false">IF($C71&gt;0,IF(AN$3&lt;$D71,100,IF(AN$3&gt;$C71,0,100-(AN$3-$D71)*$E71*100)),"")</f>
        <v>0</v>
      </c>
    </row>
    <row r="72" s="152" customFormat="true" ht="12.8" hidden="false" customHeight="false" outlineLevel="0" collapsed="false">
      <c r="A72" s="133"/>
      <c r="B72" s="151" t="s">
        <v>234</v>
      </c>
      <c r="C72" s="152" t="n">
        <v>150</v>
      </c>
      <c r="E72" s="153" t="n">
        <f aca="false">IF(C72&gt;0,1/(C72-D72),"")</f>
        <v>0.00666666666666667</v>
      </c>
      <c r="F72" s="154"/>
      <c r="G72" s="155" t="str">
        <f aca="false">IF(F72=0,"",IF(F72&gt;C72,1,(F72-D72)*E72))</f>
        <v/>
      </c>
      <c r="H72" s="155" t="str">
        <f aca="false">IF(F72&gt;0,1-G72,"")</f>
        <v/>
      </c>
      <c r="I72" s="156" t="n">
        <f aca="false">IF($C72&gt;0,IF(I$3&lt;$D72,100,IF(I$3&gt;$C72,0,100-(I$3-$D72)*$E72*100)),"")</f>
        <v>99.3333333333333</v>
      </c>
      <c r="J72" s="156" t="n">
        <f aca="false">IF($C72&gt;0,IF(J$3&lt;$D72,100,IF(J$3&gt;$C72,0,100-(J$3-$D72)*$E72*100)),"")</f>
        <v>98.6666666666667</v>
      </c>
      <c r="K72" s="156" t="n">
        <f aca="false">IF($C72&gt;0,IF(K$3&lt;$D72,100,IF(K$3&gt;$C72,0,100-(K$3-$D72)*$E72*100)),"")</f>
        <v>98</v>
      </c>
      <c r="L72" s="156" t="n">
        <f aca="false">IF($C72&gt;0,IF(L$3&lt;$D72,100,IF(L$3&gt;$C72,0,100-(L$3-$D72)*$E72*100)),"")</f>
        <v>97.3333333333333</v>
      </c>
      <c r="M72" s="156" t="n">
        <f aca="false">IF($C72&gt;0,IF(M$3&lt;$D72,100,IF(M$3&gt;$C72,0,100-(M$3-$D72)*$E72*100)),"")</f>
        <v>96.6666666666667</v>
      </c>
      <c r="N72" s="156" t="n">
        <f aca="false">IF($C72&gt;0,IF(N$3&lt;$D72,100,IF(N$3&gt;$C72,0,100-(N$3-$D72)*$E72*100)),"")</f>
        <v>96</v>
      </c>
      <c r="O72" s="156" t="n">
        <f aca="false">IF($C72&gt;0,IF(O$3&lt;$D72,100,IF(O$3&gt;$C72,0,100-(O$3-$D72)*$E72*100)),"")</f>
        <v>95.3333333333333</v>
      </c>
      <c r="P72" s="156" t="n">
        <f aca="false">IF($C72&gt;0,IF(P$3&lt;$D72,100,IF(P$3&gt;$C72,0,100-(P$3-$D72)*$E72*100)),"")</f>
        <v>94.6666666666667</v>
      </c>
      <c r="Q72" s="156" t="n">
        <f aca="false">IF($C72&gt;0,IF(Q$3&lt;$D72,100,IF(Q$3&gt;$C72,0,100-(Q$3-$D72)*$E72*100)),"")</f>
        <v>94</v>
      </c>
      <c r="R72" s="156" t="n">
        <f aca="false">IF($C72&gt;0,IF(R$3&lt;$D72,100,IF(R$3&gt;$C72,0,100-(R$3-$D72)*$E72*100)),"")</f>
        <v>93.3333333333333</v>
      </c>
      <c r="S72" s="156" t="n">
        <f aca="false">IF($C72&gt;0,IF(S$3&lt;$D72,100,IF(S$3&gt;$C72,0,100-(S$3-$D72)*$E72*100)),"")</f>
        <v>92.6666666666667</v>
      </c>
      <c r="T72" s="156" t="n">
        <f aca="false">IF($C72&gt;0,IF(T$3&lt;$D72,100,IF(T$3&gt;$C72,0,100-(T$3-$D72)*$E72*100)),"")</f>
        <v>92</v>
      </c>
      <c r="U72" s="156" t="n">
        <f aca="false">IF($C72&gt;0,IF(U$3&lt;$D72,100,IF(U$3&gt;$C72,0,100-(U$3-$D72)*$E72*100)),"")</f>
        <v>91.3333333333333</v>
      </c>
      <c r="V72" s="156" t="n">
        <f aca="false">IF($C72&gt;0,IF(V$3&lt;$D72,100,IF(V$3&gt;$C72,0,100-(V$3-$D72)*$E72*100)),"")</f>
        <v>90.6666666666667</v>
      </c>
      <c r="W72" s="156" t="n">
        <f aca="false">IF($C72&gt;0,IF(W$3&lt;$D72,100,IF(W$3&gt;$C72,0,100-(W$3-$D72)*$E72*100)),"")</f>
        <v>90</v>
      </c>
      <c r="X72" s="156" t="n">
        <f aca="false">IF($C72&gt;0,IF(X$3&lt;$D72,100,IF(X$3&gt;$C72,0,100-(X$3-$D72)*$E72*100)),"")</f>
        <v>89.3333333333333</v>
      </c>
      <c r="Y72" s="156" t="n">
        <f aca="false">IF($C72&gt;0,IF(Y$3&lt;$D72,100,IF(Y$3&gt;$C72,0,100-(Y$3-$D72)*$E72*100)),"")</f>
        <v>88.6666666666667</v>
      </c>
      <c r="Z72" s="156" t="n">
        <f aca="false">IF($C72&gt;0,IF(Z$3&lt;$D72,100,IF(Z$3&gt;$C72,0,100-(Z$3-$D72)*$E72*100)),"")</f>
        <v>88</v>
      </c>
      <c r="AA72" s="156" t="n">
        <f aca="false">IF($C72&gt;0,IF(AA$3&lt;$D72,100,IF(AA$3&gt;$C72,0,100-(AA$3-$D72)*$E72*100)),"")</f>
        <v>87.3333333333333</v>
      </c>
      <c r="AB72" s="156" t="n">
        <f aca="false">IF($C72&gt;0,IF(AB$3&lt;$D72,100,IF(AB$3&gt;$C72,0,100-(AB$3-$D72)*$E72*100)),"")</f>
        <v>86.6666666666667</v>
      </c>
      <c r="AC72" s="156" t="n">
        <f aca="false">IF($C72&gt;0,IF(AC$3&lt;$D72,100,IF(AC$3&gt;$C72,0,100-(AC$3-$D72)*$E72*100)),"")</f>
        <v>86</v>
      </c>
      <c r="AD72" s="156" t="n">
        <f aca="false">IF($C72&gt;0,IF(AD$3&lt;$D72,100,IF(AD$3&gt;$C72,0,100-(AD$3-$D72)*$E72*100)),"")</f>
        <v>85.3333333333333</v>
      </c>
      <c r="AE72" s="156" t="n">
        <f aca="false">IF($C72&gt;0,IF(AE$3&lt;$D72,100,IF(AE$3&gt;$C72,0,100-(AE$3-$D72)*$E72*100)),"")</f>
        <v>84.6666666666667</v>
      </c>
      <c r="AF72" s="156" t="n">
        <f aca="false">IF($C72&gt;0,IF(AF$3&lt;$D72,100,IF(AF$3&gt;$C72,0,100-(AF$3-$D72)*$E72*100)),"")</f>
        <v>84</v>
      </c>
      <c r="AG72" s="156" t="n">
        <f aca="false">IF($C72&gt;0,IF(AG$3&lt;$D72,100,IF(AG$3&gt;$C72,0,100-(AG$3-$D72)*$E72*100)),"")</f>
        <v>83.3333333333333</v>
      </c>
      <c r="AH72" s="156" t="n">
        <f aca="false">IF($C72&gt;0,IF(AH$3&lt;$D72,100,IF(AH$3&gt;$C72,0,100-(AH$3-$D72)*$E72*100)),"")</f>
        <v>82.6666666666667</v>
      </c>
      <c r="AI72" s="156" t="n">
        <f aca="false">IF($C72&gt;0,IF(AI$3&lt;$D72,100,IF(AI$3&gt;$C72,0,100-(AI$3-$D72)*$E72*100)),"")</f>
        <v>82</v>
      </c>
      <c r="AJ72" s="156" t="n">
        <f aca="false">IF($C72&gt;0,IF(AJ$3&lt;$D72,100,IF(AJ$3&gt;$C72,0,100-(AJ$3-$D72)*$E72*100)),"")</f>
        <v>81.3333333333333</v>
      </c>
      <c r="AK72" s="156" t="n">
        <f aca="false">IF($C72&gt;0,IF(AK$3&lt;$D72,100,IF(AK$3&gt;$C72,0,100-(AK$3-$D72)*$E72*100)),"")</f>
        <v>80.6666666666667</v>
      </c>
      <c r="AL72" s="156" t="n">
        <f aca="false">IF($C72&gt;0,IF(AL$3&lt;$D72,100,IF(AL$3&gt;$C72,0,100-(AL$3-$D72)*$E72*100)),"")</f>
        <v>80</v>
      </c>
      <c r="AM72" s="156" t="n">
        <f aca="false">IF($C72&gt;0,IF(AM$3&lt;$D72,100,IF(AM$3&gt;$C72,0,100-(AM$3-$D72)*$E72*100)),"")</f>
        <v>79.3333333333333</v>
      </c>
      <c r="AN72" s="156" t="n">
        <f aca="false">IF($C72&gt;0,IF(AN$3&lt;$D72,100,IF(AN$3&gt;$C72,0,100-(AN$3-$D72)*$E72*100)),"")</f>
        <v>0</v>
      </c>
      <c r="ALZ72" s="0"/>
      <c r="AMA72" s="0"/>
      <c r="AMB72" s="0"/>
      <c r="AMC72" s="0"/>
      <c r="AMD72" s="0"/>
      <c r="AME72" s="0"/>
      <c r="AMF72" s="0"/>
      <c r="AMG72" s="0"/>
      <c r="AMH72" s="0"/>
      <c r="AMI72" s="0"/>
      <c r="AMJ72" s="0"/>
    </row>
    <row r="73" customFormat="false" ht="22.65" hidden="false" customHeight="true" outlineLevel="0" collapsed="false">
      <c r="A73" s="163" t="s">
        <v>126</v>
      </c>
      <c r="B73" s="164" t="s">
        <v>287</v>
      </c>
      <c r="C73" s="130" t="n">
        <v>20</v>
      </c>
      <c r="E73" s="131" t="n">
        <f aca="false">IF(C73&gt;0,1/(C73-D73),"")</f>
        <v>0.05</v>
      </c>
      <c r="F73" s="149"/>
      <c r="G73" s="132" t="str">
        <f aca="false">IF(F73=0,"",IF(F73&gt;C73,1,(F73-D73)*E73))</f>
        <v/>
      </c>
      <c r="H73" s="132" t="str">
        <f aca="false">IF(F73&gt;0,1-G73,"")</f>
        <v/>
      </c>
      <c r="I73" s="150" t="n">
        <f aca="false">IF($C73&gt;0,IF(I$3&lt;$D73,100,IF(I$3&gt;$C73,0,100-(I$3-$D73)*$E73*100)),"")</f>
        <v>95</v>
      </c>
      <c r="J73" s="150" t="n">
        <f aca="false">IF($C73&gt;0,IF(J$3&lt;$D73,100,IF(J$3&gt;$C73,0,100-(J$3-$D73)*$E73*100)),"")</f>
        <v>90</v>
      </c>
      <c r="K73" s="150" t="n">
        <f aca="false">IF($C73&gt;0,IF(K$3&lt;$D73,100,IF(K$3&gt;$C73,0,100-(K$3-$D73)*$E73*100)),"")</f>
        <v>85</v>
      </c>
      <c r="L73" s="150" t="n">
        <f aca="false">IF($C73&gt;0,IF(L$3&lt;$D73,100,IF(L$3&gt;$C73,0,100-(L$3-$D73)*$E73*100)),"")</f>
        <v>80</v>
      </c>
      <c r="M73" s="150" t="n">
        <f aca="false">IF($C73&gt;0,IF(M$3&lt;$D73,100,IF(M$3&gt;$C73,0,100-(M$3-$D73)*$E73*100)),"")</f>
        <v>75</v>
      </c>
      <c r="N73" s="150" t="n">
        <f aca="false">IF($C73&gt;0,IF(N$3&lt;$D73,100,IF(N$3&gt;$C73,0,100-(N$3-$D73)*$E73*100)),"")</f>
        <v>70</v>
      </c>
      <c r="O73" s="150" t="n">
        <f aca="false">IF($C73&gt;0,IF(O$3&lt;$D73,100,IF(O$3&gt;$C73,0,100-(O$3-$D73)*$E73*100)),"")</f>
        <v>65</v>
      </c>
      <c r="P73" s="150" t="n">
        <f aca="false">IF($C73&gt;0,IF(P$3&lt;$D73,100,IF(P$3&gt;$C73,0,100-(P$3-$D73)*$E73*100)),"")</f>
        <v>60</v>
      </c>
      <c r="Q73" s="150" t="n">
        <f aca="false">IF($C73&gt;0,IF(Q$3&lt;$D73,100,IF(Q$3&gt;$C73,0,100-(Q$3-$D73)*$E73*100)),"")</f>
        <v>55</v>
      </c>
      <c r="R73" s="150" t="n">
        <f aca="false">IF($C73&gt;0,IF(R$3&lt;$D73,100,IF(R$3&gt;$C73,0,100-(R$3-$D73)*$E73*100)),"")</f>
        <v>50</v>
      </c>
      <c r="S73" s="150" t="n">
        <f aca="false">IF($C73&gt;0,IF(S$3&lt;$D73,100,IF(S$3&gt;$C73,0,100-(S$3-$D73)*$E73*100)),"")</f>
        <v>45</v>
      </c>
      <c r="T73" s="150" t="n">
        <f aca="false">IF($C73&gt;0,IF(T$3&lt;$D73,100,IF(T$3&gt;$C73,0,100-(T$3-$D73)*$E73*100)),"")</f>
        <v>40</v>
      </c>
      <c r="U73" s="150" t="n">
        <f aca="false">IF($C73&gt;0,IF(U$3&lt;$D73,100,IF(U$3&gt;$C73,0,100-(U$3-$D73)*$E73*100)),"")</f>
        <v>35</v>
      </c>
      <c r="V73" s="150" t="n">
        <f aca="false">IF($C73&gt;0,IF(V$3&lt;$D73,100,IF(V$3&gt;$C73,0,100-(V$3-$D73)*$E73*100)),"")</f>
        <v>30</v>
      </c>
      <c r="W73" s="150" t="n">
        <f aca="false">IF($C73&gt;0,IF(W$3&lt;$D73,100,IF(W$3&gt;$C73,0,100-(W$3-$D73)*$E73*100)),"")</f>
        <v>25</v>
      </c>
      <c r="X73" s="150" t="n">
        <f aca="false">IF($C73&gt;0,IF(X$3&lt;$D73,100,IF(X$3&gt;$C73,0,100-(X$3-$D73)*$E73*100)),"")</f>
        <v>20</v>
      </c>
      <c r="Y73" s="150" t="n">
        <f aca="false">IF($C73&gt;0,IF(Y$3&lt;$D73,100,IF(Y$3&gt;$C73,0,100-(Y$3-$D73)*$E73*100)),"")</f>
        <v>15</v>
      </c>
      <c r="Z73" s="150" t="n">
        <f aca="false">IF($C73&gt;0,IF(Z$3&lt;$D73,100,IF(Z$3&gt;$C73,0,100-(Z$3-$D73)*$E73*100)),"")</f>
        <v>10</v>
      </c>
      <c r="AA73" s="150" t="n">
        <f aca="false">IF($C73&gt;0,IF(AA$3&lt;$D73,100,IF(AA$3&gt;$C73,0,100-(AA$3-$D73)*$E73*100)),"")</f>
        <v>5</v>
      </c>
      <c r="AB73" s="150" t="n">
        <f aca="false">IF($C73&gt;0,IF(AB$3&lt;$D73,100,IF(AB$3&gt;$C73,0,100-(AB$3-$D73)*$E73*100)),"")</f>
        <v>0</v>
      </c>
      <c r="AC73" s="150" t="n">
        <f aca="false">IF($C73&gt;0,IF(AC$3&lt;$D73,100,IF(AC$3&gt;$C73,0,100-(AC$3-$D73)*$E73*100)),"")</f>
        <v>0</v>
      </c>
      <c r="AD73" s="150" t="n">
        <f aca="false">IF($C73&gt;0,IF(AD$3&lt;$D73,100,IF(AD$3&gt;$C73,0,100-(AD$3-$D73)*$E73*100)),"")</f>
        <v>0</v>
      </c>
      <c r="AE73" s="150" t="n">
        <f aca="false">IF($C73&gt;0,IF(AE$3&lt;$D73,100,IF(AE$3&gt;$C73,0,100-(AE$3-$D73)*$E73*100)),"")</f>
        <v>0</v>
      </c>
      <c r="AF73" s="150" t="n">
        <f aca="false">IF($C73&gt;0,IF(AF$3&lt;$D73,100,IF(AF$3&gt;$C73,0,100-(AF$3-$D73)*$E73*100)),"")</f>
        <v>0</v>
      </c>
      <c r="AG73" s="150" t="n">
        <f aca="false">IF($C73&gt;0,IF(AG$3&lt;$D73,100,IF(AG$3&gt;$C73,0,100-(AG$3-$D73)*$E73*100)),"")</f>
        <v>0</v>
      </c>
      <c r="AH73" s="150" t="n">
        <f aca="false">IF($C73&gt;0,IF(AH$3&lt;$D73,100,IF(AH$3&gt;$C73,0,100-(AH$3-$D73)*$E73*100)),"")</f>
        <v>0</v>
      </c>
      <c r="AI73" s="150" t="n">
        <f aca="false">IF($C73&gt;0,IF(AI$3&lt;$D73,100,IF(AI$3&gt;$C73,0,100-(AI$3-$D73)*$E73*100)),"")</f>
        <v>0</v>
      </c>
      <c r="AJ73" s="150" t="n">
        <f aca="false">IF($C73&gt;0,IF(AJ$3&lt;$D73,100,IF(AJ$3&gt;$C73,0,100-(AJ$3-$D73)*$E73*100)),"")</f>
        <v>0</v>
      </c>
      <c r="AK73" s="150" t="n">
        <f aca="false">IF($C73&gt;0,IF(AK$3&lt;$D73,100,IF(AK$3&gt;$C73,0,100-(AK$3-$D73)*$E73*100)),"")</f>
        <v>0</v>
      </c>
      <c r="AL73" s="150" t="n">
        <f aca="false">IF($C73&gt;0,IF(AL$3&lt;$D73,100,IF(AL$3&gt;$C73,0,100-(AL$3-$D73)*$E73*100)),"")</f>
        <v>0</v>
      </c>
      <c r="AM73" s="150" t="n">
        <f aca="false">IF($C73&gt;0,IF(AM$3&lt;$D73,100,IF(AM$3&gt;$C73,0,100-(AM$3-$D73)*$E73*100)),"")</f>
        <v>0</v>
      </c>
      <c r="AN73" s="150" t="n">
        <f aca="false">IF($C73&gt;0,IF(AN$3&lt;$D73,100,IF(AN$3&gt;$C73,0,100-(AN$3-$D73)*$E73*100)),"")</f>
        <v>0</v>
      </c>
    </row>
    <row r="74" customFormat="false" ht="12.8" hidden="false" customHeight="false" outlineLevel="0" collapsed="false">
      <c r="A74" s="163"/>
      <c r="B74" s="129" t="s">
        <v>288</v>
      </c>
      <c r="C74" s="130" t="n">
        <v>20</v>
      </c>
      <c r="E74" s="131" t="n">
        <f aca="false">IF(C74&gt;0,1/(C74-D74),"")</f>
        <v>0.05</v>
      </c>
      <c r="F74" s="149"/>
      <c r="G74" s="132" t="str">
        <f aca="false">IF(F74=0,"",IF(F74&gt;C74,1,(F74-D74)*E74))</f>
        <v/>
      </c>
      <c r="H74" s="132" t="str">
        <f aca="false">IF(F74&gt;0,1-G74,"")</f>
        <v/>
      </c>
      <c r="I74" s="150" t="n">
        <f aca="false">IF($C74&gt;0,IF(I$3&lt;$D74,100,IF(I$3&gt;$C74,0,100-(I$3-$D74)*$E74*100)),"")</f>
        <v>95</v>
      </c>
      <c r="J74" s="150" t="n">
        <f aca="false">IF($C74&gt;0,IF(J$3&lt;$D74,100,IF(J$3&gt;$C74,0,100-(J$3-$D74)*$E74*100)),"")</f>
        <v>90</v>
      </c>
      <c r="K74" s="150" t="n">
        <f aca="false">IF($C74&gt;0,IF(K$3&lt;$D74,100,IF(K$3&gt;$C74,0,100-(K$3-$D74)*$E74*100)),"")</f>
        <v>85</v>
      </c>
      <c r="L74" s="150" t="n">
        <f aca="false">IF($C74&gt;0,IF(L$3&lt;$D74,100,IF(L$3&gt;$C74,0,100-(L$3-$D74)*$E74*100)),"")</f>
        <v>80</v>
      </c>
      <c r="M74" s="150" t="n">
        <f aca="false">IF($C74&gt;0,IF(M$3&lt;$D74,100,IF(M$3&gt;$C74,0,100-(M$3-$D74)*$E74*100)),"")</f>
        <v>75</v>
      </c>
      <c r="N74" s="150" t="n">
        <f aca="false">IF($C74&gt;0,IF(N$3&lt;$D74,100,IF(N$3&gt;$C74,0,100-(N$3-$D74)*$E74*100)),"")</f>
        <v>70</v>
      </c>
      <c r="O74" s="150" t="n">
        <f aca="false">IF($C74&gt;0,IF(O$3&lt;$D74,100,IF(O$3&gt;$C74,0,100-(O$3-$D74)*$E74*100)),"")</f>
        <v>65</v>
      </c>
      <c r="P74" s="150" t="n">
        <f aca="false">IF($C74&gt;0,IF(P$3&lt;$D74,100,IF(P$3&gt;$C74,0,100-(P$3-$D74)*$E74*100)),"")</f>
        <v>60</v>
      </c>
      <c r="Q74" s="150" t="n">
        <f aca="false">IF($C74&gt;0,IF(Q$3&lt;$D74,100,IF(Q$3&gt;$C74,0,100-(Q$3-$D74)*$E74*100)),"")</f>
        <v>55</v>
      </c>
      <c r="R74" s="150" t="n">
        <f aca="false">IF($C74&gt;0,IF(R$3&lt;$D74,100,IF(R$3&gt;$C74,0,100-(R$3-$D74)*$E74*100)),"")</f>
        <v>50</v>
      </c>
      <c r="S74" s="150" t="n">
        <f aca="false">IF($C74&gt;0,IF(S$3&lt;$D74,100,IF(S$3&gt;$C74,0,100-(S$3-$D74)*$E74*100)),"")</f>
        <v>45</v>
      </c>
      <c r="T74" s="150" t="n">
        <f aca="false">IF($C74&gt;0,IF(T$3&lt;$D74,100,IF(T$3&gt;$C74,0,100-(T$3-$D74)*$E74*100)),"")</f>
        <v>40</v>
      </c>
      <c r="U74" s="150" t="n">
        <f aca="false">IF($C74&gt;0,IF(U$3&lt;$D74,100,IF(U$3&gt;$C74,0,100-(U$3-$D74)*$E74*100)),"")</f>
        <v>35</v>
      </c>
      <c r="V74" s="150" t="n">
        <f aca="false">IF($C74&gt;0,IF(V$3&lt;$D74,100,IF(V$3&gt;$C74,0,100-(V$3-$D74)*$E74*100)),"")</f>
        <v>30</v>
      </c>
      <c r="W74" s="150" t="n">
        <f aca="false">IF($C74&gt;0,IF(W$3&lt;$D74,100,IF(W$3&gt;$C74,0,100-(W$3-$D74)*$E74*100)),"")</f>
        <v>25</v>
      </c>
      <c r="X74" s="150" t="n">
        <f aca="false">IF($C74&gt;0,IF(X$3&lt;$D74,100,IF(X$3&gt;$C74,0,100-(X$3-$D74)*$E74*100)),"")</f>
        <v>20</v>
      </c>
      <c r="Y74" s="150" t="n">
        <f aca="false">IF($C74&gt;0,IF(Y$3&lt;$D74,100,IF(Y$3&gt;$C74,0,100-(Y$3-$D74)*$E74*100)),"")</f>
        <v>15</v>
      </c>
      <c r="Z74" s="150" t="n">
        <f aca="false">IF($C74&gt;0,IF(Z$3&lt;$D74,100,IF(Z$3&gt;$C74,0,100-(Z$3-$D74)*$E74*100)),"")</f>
        <v>10</v>
      </c>
      <c r="AA74" s="150" t="n">
        <f aca="false">IF($C74&gt;0,IF(AA$3&lt;$D74,100,IF(AA$3&gt;$C74,0,100-(AA$3-$D74)*$E74*100)),"")</f>
        <v>5</v>
      </c>
      <c r="AB74" s="150" t="n">
        <f aca="false">IF($C74&gt;0,IF(AB$3&lt;$D74,100,IF(AB$3&gt;$C74,0,100-(AB$3-$D74)*$E74*100)),"")</f>
        <v>0</v>
      </c>
      <c r="AC74" s="150" t="n">
        <f aca="false">IF($C74&gt;0,IF(AC$3&lt;$D74,100,IF(AC$3&gt;$C74,0,100-(AC$3-$D74)*$E74*100)),"")</f>
        <v>0</v>
      </c>
      <c r="AD74" s="150" t="n">
        <f aca="false">IF($C74&gt;0,IF(AD$3&lt;$D74,100,IF(AD$3&gt;$C74,0,100-(AD$3-$D74)*$E74*100)),"")</f>
        <v>0</v>
      </c>
      <c r="AE74" s="150" t="n">
        <f aca="false">IF($C74&gt;0,IF(AE$3&lt;$D74,100,IF(AE$3&gt;$C74,0,100-(AE$3-$D74)*$E74*100)),"")</f>
        <v>0</v>
      </c>
      <c r="AF74" s="150" t="n">
        <f aca="false">IF($C74&gt;0,IF(AF$3&lt;$D74,100,IF(AF$3&gt;$C74,0,100-(AF$3-$D74)*$E74*100)),"")</f>
        <v>0</v>
      </c>
      <c r="AG74" s="150" t="n">
        <f aca="false">IF($C74&gt;0,IF(AG$3&lt;$D74,100,IF(AG$3&gt;$C74,0,100-(AG$3-$D74)*$E74*100)),"")</f>
        <v>0</v>
      </c>
      <c r="AH74" s="150" t="n">
        <f aca="false">IF($C74&gt;0,IF(AH$3&lt;$D74,100,IF(AH$3&gt;$C74,0,100-(AH$3-$D74)*$E74*100)),"")</f>
        <v>0</v>
      </c>
      <c r="AI74" s="150" t="n">
        <f aca="false">IF($C74&gt;0,IF(AI$3&lt;$D74,100,IF(AI$3&gt;$C74,0,100-(AI$3-$D74)*$E74*100)),"")</f>
        <v>0</v>
      </c>
      <c r="AJ74" s="150" t="n">
        <f aca="false">IF($C74&gt;0,IF(AJ$3&lt;$D74,100,IF(AJ$3&gt;$C74,0,100-(AJ$3-$D74)*$E74*100)),"")</f>
        <v>0</v>
      </c>
      <c r="AK74" s="150" t="n">
        <f aca="false">IF($C74&gt;0,IF(AK$3&lt;$D74,100,IF(AK$3&gt;$C74,0,100-(AK$3-$D74)*$E74*100)),"")</f>
        <v>0</v>
      </c>
      <c r="AL74" s="150" t="n">
        <f aca="false">IF($C74&gt;0,IF(AL$3&lt;$D74,100,IF(AL$3&gt;$C74,0,100-(AL$3-$D74)*$E74*100)),"")</f>
        <v>0</v>
      </c>
      <c r="AM74" s="150" t="n">
        <f aca="false">IF($C74&gt;0,IF(AM$3&lt;$D74,100,IF(AM$3&gt;$C74,0,100-(AM$3-$D74)*$E74*100)),"")</f>
        <v>0</v>
      </c>
      <c r="AN74" s="150" t="n">
        <f aca="false">IF($C74&gt;0,IF(AN$3&lt;$D74,100,IF(AN$3&gt;$C74,0,100-(AN$3-$D74)*$E74*100)),"")</f>
        <v>0</v>
      </c>
    </row>
    <row r="75" customFormat="false" ht="22.65" hidden="false" customHeight="false" outlineLevel="0" collapsed="false">
      <c r="A75" s="163"/>
      <c r="B75" s="129" t="s">
        <v>289</v>
      </c>
      <c r="C75" s="130" t="n">
        <v>15</v>
      </c>
      <c r="E75" s="131" t="n">
        <f aca="false">IF(C75&gt;0,1/(C75-D75),"")</f>
        <v>0.0666666666666667</v>
      </c>
      <c r="F75" s="149"/>
      <c r="G75" s="132" t="str">
        <f aca="false">IF(F75=0,"",IF(F75&gt;C75,1,(F75-D75)*E75))</f>
        <v/>
      </c>
      <c r="H75" s="132" t="str">
        <f aca="false">IF(F75&gt;0,1-G75,"")</f>
        <v/>
      </c>
      <c r="I75" s="150" t="n">
        <f aca="false">IF($C75&gt;0,IF(I$3&lt;$D75,100,IF(I$3&gt;$C75,0,100-(I$3-$D75)*$E75*100)),"")</f>
        <v>93.3333333333333</v>
      </c>
      <c r="J75" s="150" t="n">
        <f aca="false">IF($C75&gt;0,IF(J$3&lt;$D75,100,IF(J$3&gt;$C75,0,100-(J$3-$D75)*$E75*100)),"")</f>
        <v>86.6666666666667</v>
      </c>
      <c r="K75" s="150" t="n">
        <f aca="false">IF($C75&gt;0,IF(K$3&lt;$D75,100,IF(K$3&gt;$C75,0,100-(K$3-$D75)*$E75*100)),"")</f>
        <v>80</v>
      </c>
      <c r="L75" s="150" t="n">
        <f aca="false">IF($C75&gt;0,IF(L$3&lt;$D75,100,IF(L$3&gt;$C75,0,100-(L$3-$D75)*$E75*100)),"")</f>
        <v>73.3333333333333</v>
      </c>
      <c r="M75" s="150" t="n">
        <f aca="false">IF($C75&gt;0,IF(M$3&lt;$D75,100,IF(M$3&gt;$C75,0,100-(M$3-$D75)*$E75*100)),"")</f>
        <v>66.6666666666667</v>
      </c>
      <c r="N75" s="150" t="n">
        <f aca="false">IF($C75&gt;0,IF(N$3&lt;$D75,100,IF(N$3&gt;$C75,0,100-(N$3-$D75)*$E75*100)),"")</f>
        <v>60</v>
      </c>
      <c r="O75" s="150" t="n">
        <f aca="false">IF($C75&gt;0,IF(O$3&lt;$D75,100,IF(O$3&gt;$C75,0,100-(O$3-$D75)*$E75*100)),"")</f>
        <v>53.3333333333333</v>
      </c>
      <c r="P75" s="150" t="n">
        <f aca="false">IF($C75&gt;0,IF(P$3&lt;$D75,100,IF(P$3&gt;$C75,0,100-(P$3-$D75)*$E75*100)),"")</f>
        <v>46.6666666666667</v>
      </c>
      <c r="Q75" s="150" t="n">
        <f aca="false">IF($C75&gt;0,IF(Q$3&lt;$D75,100,IF(Q$3&gt;$C75,0,100-(Q$3-$D75)*$E75*100)),"")</f>
        <v>40</v>
      </c>
      <c r="R75" s="150" t="n">
        <f aca="false">IF($C75&gt;0,IF(R$3&lt;$D75,100,IF(R$3&gt;$C75,0,100-(R$3-$D75)*$E75*100)),"")</f>
        <v>33.3333333333333</v>
      </c>
      <c r="S75" s="150" t="n">
        <f aca="false">IF($C75&gt;0,IF(S$3&lt;$D75,100,IF(S$3&gt;$C75,0,100-(S$3-$D75)*$E75*100)),"")</f>
        <v>26.6666666666667</v>
      </c>
      <c r="T75" s="150" t="n">
        <f aca="false">IF($C75&gt;0,IF(T$3&lt;$D75,100,IF(T$3&gt;$C75,0,100-(T$3-$D75)*$E75*100)),"")</f>
        <v>20</v>
      </c>
      <c r="U75" s="150" t="n">
        <f aca="false">IF($C75&gt;0,IF(U$3&lt;$D75,100,IF(U$3&gt;$C75,0,100-(U$3-$D75)*$E75*100)),"")</f>
        <v>13.3333333333333</v>
      </c>
      <c r="V75" s="150" t="n">
        <f aca="false">IF($C75&gt;0,IF(V$3&lt;$D75,100,IF(V$3&gt;$C75,0,100-(V$3-$D75)*$E75*100)),"")</f>
        <v>6.66666666666667</v>
      </c>
      <c r="W75" s="150" t="n">
        <f aca="false">IF($C75&gt;0,IF(W$3&lt;$D75,100,IF(W$3&gt;$C75,0,100-(W$3-$D75)*$E75*100)),"")</f>
        <v>0</v>
      </c>
      <c r="X75" s="150" t="n">
        <f aca="false">IF($C75&gt;0,IF(X$3&lt;$D75,100,IF(X$3&gt;$C75,0,100-(X$3-$D75)*$E75*100)),"")</f>
        <v>0</v>
      </c>
      <c r="Y75" s="150" t="n">
        <f aca="false">IF($C75&gt;0,IF(Y$3&lt;$D75,100,IF(Y$3&gt;$C75,0,100-(Y$3-$D75)*$E75*100)),"")</f>
        <v>0</v>
      </c>
      <c r="Z75" s="150" t="n">
        <f aca="false">IF($C75&gt;0,IF(Z$3&lt;$D75,100,IF(Z$3&gt;$C75,0,100-(Z$3-$D75)*$E75*100)),"")</f>
        <v>0</v>
      </c>
      <c r="AA75" s="150" t="n">
        <f aca="false">IF($C75&gt;0,IF(AA$3&lt;$D75,100,IF(AA$3&gt;$C75,0,100-(AA$3-$D75)*$E75*100)),"")</f>
        <v>0</v>
      </c>
      <c r="AB75" s="150" t="n">
        <f aca="false">IF($C75&gt;0,IF(AB$3&lt;$D75,100,IF(AB$3&gt;$C75,0,100-(AB$3-$D75)*$E75*100)),"")</f>
        <v>0</v>
      </c>
      <c r="AC75" s="150" t="n">
        <f aca="false">IF($C75&gt;0,IF(AC$3&lt;$D75,100,IF(AC$3&gt;$C75,0,100-(AC$3-$D75)*$E75*100)),"")</f>
        <v>0</v>
      </c>
      <c r="AD75" s="150" t="n">
        <f aca="false">IF($C75&gt;0,IF(AD$3&lt;$D75,100,IF(AD$3&gt;$C75,0,100-(AD$3-$D75)*$E75*100)),"")</f>
        <v>0</v>
      </c>
      <c r="AE75" s="150" t="n">
        <f aca="false">IF($C75&gt;0,IF(AE$3&lt;$D75,100,IF(AE$3&gt;$C75,0,100-(AE$3-$D75)*$E75*100)),"")</f>
        <v>0</v>
      </c>
      <c r="AF75" s="150" t="n">
        <f aca="false">IF($C75&gt;0,IF(AF$3&lt;$D75,100,IF(AF$3&gt;$C75,0,100-(AF$3-$D75)*$E75*100)),"")</f>
        <v>0</v>
      </c>
      <c r="AG75" s="150" t="n">
        <f aca="false">IF($C75&gt;0,IF(AG$3&lt;$D75,100,IF(AG$3&gt;$C75,0,100-(AG$3-$D75)*$E75*100)),"")</f>
        <v>0</v>
      </c>
      <c r="AH75" s="150" t="n">
        <f aca="false">IF($C75&gt;0,IF(AH$3&lt;$D75,100,IF(AH$3&gt;$C75,0,100-(AH$3-$D75)*$E75*100)),"")</f>
        <v>0</v>
      </c>
      <c r="AI75" s="150" t="n">
        <f aca="false">IF($C75&gt;0,IF(AI$3&lt;$D75,100,IF(AI$3&gt;$C75,0,100-(AI$3-$D75)*$E75*100)),"")</f>
        <v>0</v>
      </c>
      <c r="AJ75" s="150" t="n">
        <f aca="false">IF($C75&gt;0,IF(AJ$3&lt;$D75,100,IF(AJ$3&gt;$C75,0,100-(AJ$3-$D75)*$E75*100)),"")</f>
        <v>0</v>
      </c>
      <c r="AK75" s="150" t="n">
        <f aca="false">IF($C75&gt;0,IF(AK$3&lt;$D75,100,IF(AK$3&gt;$C75,0,100-(AK$3-$D75)*$E75*100)),"")</f>
        <v>0</v>
      </c>
      <c r="AL75" s="150" t="n">
        <f aca="false">IF($C75&gt;0,IF(AL$3&lt;$D75,100,IF(AL$3&gt;$C75,0,100-(AL$3-$D75)*$E75*100)),"")</f>
        <v>0</v>
      </c>
      <c r="AM75" s="150" t="n">
        <f aca="false">IF($C75&gt;0,IF(AM$3&lt;$D75,100,IF(AM$3&gt;$C75,0,100-(AM$3-$D75)*$E75*100)),"")</f>
        <v>0</v>
      </c>
      <c r="AN75" s="150" t="n">
        <f aca="false">IF($C75&gt;0,IF(AN$3&lt;$D75,100,IF(AN$3&gt;$C75,0,100-(AN$3-$D75)*$E75*100)),"")</f>
        <v>0</v>
      </c>
    </row>
    <row r="76" customFormat="false" ht="12.8" hidden="false" customHeight="false" outlineLevel="0" collapsed="false">
      <c r="A76" s="163"/>
      <c r="B76" s="129" t="s">
        <v>290</v>
      </c>
      <c r="C76" s="130" t="n">
        <v>15</v>
      </c>
      <c r="E76" s="131" t="n">
        <f aca="false">IF(C76&gt;0,1/(C76-D76),"")</f>
        <v>0.0666666666666667</v>
      </c>
      <c r="F76" s="149"/>
      <c r="G76" s="132" t="str">
        <f aca="false">IF(F76=0,"",IF(F76&gt;C76,1,(F76-D76)*E76))</f>
        <v/>
      </c>
      <c r="H76" s="132" t="str">
        <f aca="false">IF(F76&gt;0,1-G76,"")</f>
        <v/>
      </c>
      <c r="I76" s="150" t="n">
        <f aca="false">IF($C76&gt;0,IF(I$3&lt;$D76,100,IF(I$3&gt;$C76,0,100-(I$3-$D76)*$E76*100)),"")</f>
        <v>93.3333333333333</v>
      </c>
      <c r="J76" s="150" t="n">
        <f aca="false">IF($C76&gt;0,IF(J$3&lt;$D76,100,IF(J$3&gt;$C76,0,100-(J$3-$D76)*$E76*100)),"")</f>
        <v>86.6666666666667</v>
      </c>
      <c r="K76" s="150" t="n">
        <f aca="false">IF($C76&gt;0,IF(K$3&lt;$D76,100,IF(K$3&gt;$C76,0,100-(K$3-$D76)*$E76*100)),"")</f>
        <v>80</v>
      </c>
      <c r="L76" s="150" t="n">
        <f aca="false">IF($C76&gt;0,IF(L$3&lt;$D76,100,IF(L$3&gt;$C76,0,100-(L$3-$D76)*$E76*100)),"")</f>
        <v>73.3333333333333</v>
      </c>
      <c r="M76" s="150" t="n">
        <f aca="false">IF($C76&gt;0,IF(M$3&lt;$D76,100,IF(M$3&gt;$C76,0,100-(M$3-$D76)*$E76*100)),"")</f>
        <v>66.6666666666667</v>
      </c>
      <c r="N76" s="150" t="n">
        <f aca="false">IF($C76&gt;0,IF(N$3&lt;$D76,100,IF(N$3&gt;$C76,0,100-(N$3-$D76)*$E76*100)),"")</f>
        <v>60</v>
      </c>
      <c r="O76" s="150" t="n">
        <f aca="false">IF($C76&gt;0,IF(O$3&lt;$D76,100,IF(O$3&gt;$C76,0,100-(O$3-$D76)*$E76*100)),"")</f>
        <v>53.3333333333333</v>
      </c>
      <c r="P76" s="150" t="n">
        <f aca="false">IF($C76&gt;0,IF(P$3&lt;$D76,100,IF(P$3&gt;$C76,0,100-(P$3-$D76)*$E76*100)),"")</f>
        <v>46.6666666666667</v>
      </c>
      <c r="Q76" s="150" t="n">
        <f aca="false">IF($C76&gt;0,IF(Q$3&lt;$D76,100,IF(Q$3&gt;$C76,0,100-(Q$3-$D76)*$E76*100)),"")</f>
        <v>40</v>
      </c>
      <c r="R76" s="150" t="n">
        <f aca="false">IF($C76&gt;0,IF(R$3&lt;$D76,100,IF(R$3&gt;$C76,0,100-(R$3-$D76)*$E76*100)),"")</f>
        <v>33.3333333333333</v>
      </c>
      <c r="S76" s="150" t="n">
        <f aca="false">IF($C76&gt;0,IF(S$3&lt;$D76,100,IF(S$3&gt;$C76,0,100-(S$3-$D76)*$E76*100)),"")</f>
        <v>26.6666666666667</v>
      </c>
      <c r="T76" s="150" t="n">
        <f aca="false">IF($C76&gt;0,IF(T$3&lt;$D76,100,IF(T$3&gt;$C76,0,100-(T$3-$D76)*$E76*100)),"")</f>
        <v>20</v>
      </c>
      <c r="U76" s="150" t="n">
        <f aca="false">IF($C76&gt;0,IF(U$3&lt;$D76,100,IF(U$3&gt;$C76,0,100-(U$3-$D76)*$E76*100)),"")</f>
        <v>13.3333333333333</v>
      </c>
      <c r="V76" s="150" t="n">
        <f aca="false">IF($C76&gt;0,IF(V$3&lt;$D76,100,IF(V$3&gt;$C76,0,100-(V$3-$D76)*$E76*100)),"")</f>
        <v>6.66666666666667</v>
      </c>
      <c r="W76" s="150" t="n">
        <f aca="false">IF($C76&gt;0,IF(W$3&lt;$D76,100,IF(W$3&gt;$C76,0,100-(W$3-$D76)*$E76*100)),"")</f>
        <v>0</v>
      </c>
      <c r="X76" s="150" t="n">
        <f aca="false">IF($C76&gt;0,IF(X$3&lt;$D76,100,IF(X$3&gt;$C76,0,100-(X$3-$D76)*$E76*100)),"")</f>
        <v>0</v>
      </c>
      <c r="Y76" s="150" t="n">
        <f aca="false">IF($C76&gt;0,IF(Y$3&lt;$D76,100,IF(Y$3&gt;$C76,0,100-(Y$3-$D76)*$E76*100)),"")</f>
        <v>0</v>
      </c>
      <c r="Z76" s="150" t="n">
        <f aca="false">IF($C76&gt;0,IF(Z$3&lt;$D76,100,IF(Z$3&gt;$C76,0,100-(Z$3-$D76)*$E76*100)),"")</f>
        <v>0</v>
      </c>
      <c r="AA76" s="150" t="n">
        <f aca="false">IF($C76&gt;0,IF(AA$3&lt;$D76,100,IF(AA$3&gt;$C76,0,100-(AA$3-$D76)*$E76*100)),"")</f>
        <v>0</v>
      </c>
      <c r="AB76" s="150" t="n">
        <f aca="false">IF($C76&gt;0,IF(AB$3&lt;$D76,100,IF(AB$3&gt;$C76,0,100-(AB$3-$D76)*$E76*100)),"")</f>
        <v>0</v>
      </c>
      <c r="AC76" s="150" t="n">
        <f aca="false">IF($C76&gt;0,IF(AC$3&lt;$D76,100,IF(AC$3&gt;$C76,0,100-(AC$3-$D76)*$E76*100)),"")</f>
        <v>0</v>
      </c>
      <c r="AD76" s="150" t="n">
        <f aca="false">IF($C76&gt;0,IF(AD$3&lt;$D76,100,IF(AD$3&gt;$C76,0,100-(AD$3-$D76)*$E76*100)),"")</f>
        <v>0</v>
      </c>
      <c r="AE76" s="150" t="n">
        <f aca="false">IF($C76&gt;0,IF(AE$3&lt;$D76,100,IF(AE$3&gt;$C76,0,100-(AE$3-$D76)*$E76*100)),"")</f>
        <v>0</v>
      </c>
      <c r="AF76" s="150" t="n">
        <f aca="false">IF($C76&gt;0,IF(AF$3&lt;$D76,100,IF(AF$3&gt;$C76,0,100-(AF$3-$D76)*$E76*100)),"")</f>
        <v>0</v>
      </c>
      <c r="AG76" s="150" t="n">
        <f aca="false">IF($C76&gt;0,IF(AG$3&lt;$D76,100,IF(AG$3&gt;$C76,0,100-(AG$3-$D76)*$E76*100)),"")</f>
        <v>0</v>
      </c>
      <c r="AH76" s="150" t="n">
        <f aca="false">IF($C76&gt;0,IF(AH$3&lt;$D76,100,IF(AH$3&gt;$C76,0,100-(AH$3-$D76)*$E76*100)),"")</f>
        <v>0</v>
      </c>
      <c r="AI76" s="150" t="n">
        <f aca="false">IF($C76&gt;0,IF(AI$3&lt;$D76,100,IF(AI$3&gt;$C76,0,100-(AI$3-$D76)*$E76*100)),"")</f>
        <v>0</v>
      </c>
      <c r="AJ76" s="150" t="n">
        <f aca="false">IF($C76&gt;0,IF(AJ$3&lt;$D76,100,IF(AJ$3&gt;$C76,0,100-(AJ$3-$D76)*$E76*100)),"")</f>
        <v>0</v>
      </c>
      <c r="AK76" s="150" t="n">
        <f aca="false">IF($C76&gt;0,IF(AK$3&lt;$D76,100,IF(AK$3&gt;$C76,0,100-(AK$3-$D76)*$E76*100)),"")</f>
        <v>0</v>
      </c>
      <c r="AL76" s="150" t="n">
        <f aca="false">IF($C76&gt;0,IF(AL$3&lt;$D76,100,IF(AL$3&gt;$C76,0,100-(AL$3-$D76)*$E76*100)),"")</f>
        <v>0</v>
      </c>
      <c r="AM76" s="150" t="n">
        <f aca="false">IF($C76&gt;0,IF(AM$3&lt;$D76,100,IF(AM$3&gt;$C76,0,100-(AM$3-$D76)*$E76*100)),"")</f>
        <v>0</v>
      </c>
      <c r="AN76" s="150" t="n">
        <f aca="false">IF($C76&gt;0,IF(AN$3&lt;$D76,100,IF(AN$3&gt;$C76,0,100-(AN$3-$D76)*$E76*100)),"")</f>
        <v>0</v>
      </c>
    </row>
    <row r="77" customFormat="false" ht="12.8" hidden="false" customHeight="false" outlineLevel="0" collapsed="false">
      <c r="A77" s="163"/>
      <c r="B77" s="129" t="s">
        <v>291</v>
      </c>
      <c r="C77" s="130" t="n">
        <v>20</v>
      </c>
      <c r="E77" s="131" t="n">
        <f aca="false">IF(C77&gt;0,1/(C77-D77),"")</f>
        <v>0.05</v>
      </c>
      <c r="F77" s="149"/>
      <c r="G77" s="132" t="str">
        <f aca="false">IF(F77=0,"",IF(F77&gt;C77,1,(F77-D77)*E77))</f>
        <v/>
      </c>
      <c r="H77" s="132" t="str">
        <f aca="false">IF(F77&gt;0,1-G77,"")</f>
        <v/>
      </c>
      <c r="I77" s="150" t="n">
        <f aca="false">IF($C77&gt;0,IF(I$3&lt;$D77,100,IF(I$3&gt;$C77,0,100-(I$3-$D77)*$E77*100)),"")</f>
        <v>95</v>
      </c>
      <c r="J77" s="150" t="n">
        <f aca="false">IF($C77&gt;0,IF(J$3&lt;$D77,100,IF(J$3&gt;$C77,0,100-(J$3-$D77)*$E77*100)),"")</f>
        <v>90</v>
      </c>
      <c r="K77" s="150" t="n">
        <f aca="false">IF($C77&gt;0,IF(K$3&lt;$D77,100,IF(K$3&gt;$C77,0,100-(K$3-$D77)*$E77*100)),"")</f>
        <v>85</v>
      </c>
      <c r="L77" s="150" t="n">
        <f aca="false">IF($C77&gt;0,IF(L$3&lt;$D77,100,IF(L$3&gt;$C77,0,100-(L$3-$D77)*$E77*100)),"")</f>
        <v>80</v>
      </c>
      <c r="M77" s="150" t="n">
        <f aca="false">IF($C77&gt;0,IF(M$3&lt;$D77,100,IF(M$3&gt;$C77,0,100-(M$3-$D77)*$E77*100)),"")</f>
        <v>75</v>
      </c>
      <c r="N77" s="150" t="n">
        <f aca="false">IF($C77&gt;0,IF(N$3&lt;$D77,100,IF(N$3&gt;$C77,0,100-(N$3-$D77)*$E77*100)),"")</f>
        <v>70</v>
      </c>
      <c r="O77" s="150" t="n">
        <f aca="false">IF($C77&gt;0,IF(O$3&lt;$D77,100,IF(O$3&gt;$C77,0,100-(O$3-$D77)*$E77*100)),"")</f>
        <v>65</v>
      </c>
      <c r="P77" s="150" t="n">
        <f aca="false">IF($C77&gt;0,IF(P$3&lt;$D77,100,IF(P$3&gt;$C77,0,100-(P$3-$D77)*$E77*100)),"")</f>
        <v>60</v>
      </c>
      <c r="Q77" s="150" t="n">
        <f aca="false">IF($C77&gt;0,IF(Q$3&lt;$D77,100,IF(Q$3&gt;$C77,0,100-(Q$3-$D77)*$E77*100)),"")</f>
        <v>55</v>
      </c>
      <c r="R77" s="150" t="n">
        <f aca="false">IF($C77&gt;0,IF(R$3&lt;$D77,100,IF(R$3&gt;$C77,0,100-(R$3-$D77)*$E77*100)),"")</f>
        <v>50</v>
      </c>
      <c r="S77" s="150" t="n">
        <f aca="false">IF($C77&gt;0,IF(S$3&lt;$D77,100,IF(S$3&gt;$C77,0,100-(S$3-$D77)*$E77*100)),"")</f>
        <v>45</v>
      </c>
      <c r="T77" s="150" t="n">
        <f aca="false">IF($C77&gt;0,IF(T$3&lt;$D77,100,IF(T$3&gt;$C77,0,100-(T$3-$D77)*$E77*100)),"")</f>
        <v>40</v>
      </c>
      <c r="U77" s="150" t="n">
        <f aca="false">IF($C77&gt;0,IF(U$3&lt;$D77,100,IF(U$3&gt;$C77,0,100-(U$3-$D77)*$E77*100)),"")</f>
        <v>35</v>
      </c>
      <c r="V77" s="150" t="n">
        <f aca="false">IF($C77&gt;0,IF(V$3&lt;$D77,100,IF(V$3&gt;$C77,0,100-(V$3-$D77)*$E77*100)),"")</f>
        <v>30</v>
      </c>
      <c r="W77" s="150" t="n">
        <f aca="false">IF($C77&gt;0,IF(W$3&lt;$D77,100,IF(W$3&gt;$C77,0,100-(W$3-$D77)*$E77*100)),"")</f>
        <v>25</v>
      </c>
      <c r="X77" s="150" t="n">
        <f aca="false">IF($C77&gt;0,IF(X$3&lt;$D77,100,IF(X$3&gt;$C77,0,100-(X$3-$D77)*$E77*100)),"")</f>
        <v>20</v>
      </c>
      <c r="Y77" s="150" t="n">
        <f aca="false">IF($C77&gt;0,IF(Y$3&lt;$D77,100,IF(Y$3&gt;$C77,0,100-(Y$3-$D77)*$E77*100)),"")</f>
        <v>15</v>
      </c>
      <c r="Z77" s="150" t="n">
        <f aca="false">IF($C77&gt;0,IF(Z$3&lt;$D77,100,IF(Z$3&gt;$C77,0,100-(Z$3-$D77)*$E77*100)),"")</f>
        <v>10</v>
      </c>
      <c r="AA77" s="150" t="n">
        <f aca="false">IF($C77&gt;0,IF(AA$3&lt;$D77,100,IF(AA$3&gt;$C77,0,100-(AA$3-$D77)*$E77*100)),"")</f>
        <v>5</v>
      </c>
      <c r="AB77" s="150" t="n">
        <f aca="false">IF($C77&gt;0,IF(AB$3&lt;$D77,100,IF(AB$3&gt;$C77,0,100-(AB$3-$D77)*$E77*100)),"")</f>
        <v>0</v>
      </c>
      <c r="AC77" s="150" t="n">
        <f aca="false">IF($C77&gt;0,IF(AC$3&lt;$D77,100,IF(AC$3&gt;$C77,0,100-(AC$3-$D77)*$E77*100)),"")</f>
        <v>0</v>
      </c>
      <c r="AD77" s="150" t="n">
        <f aca="false">IF($C77&gt;0,IF(AD$3&lt;$D77,100,IF(AD$3&gt;$C77,0,100-(AD$3-$D77)*$E77*100)),"")</f>
        <v>0</v>
      </c>
      <c r="AE77" s="150" t="n">
        <f aca="false">IF($C77&gt;0,IF(AE$3&lt;$D77,100,IF(AE$3&gt;$C77,0,100-(AE$3-$D77)*$E77*100)),"")</f>
        <v>0</v>
      </c>
      <c r="AF77" s="150" t="n">
        <f aca="false">IF($C77&gt;0,IF(AF$3&lt;$D77,100,IF(AF$3&gt;$C77,0,100-(AF$3-$D77)*$E77*100)),"")</f>
        <v>0</v>
      </c>
      <c r="AG77" s="150" t="n">
        <f aca="false">IF($C77&gt;0,IF(AG$3&lt;$D77,100,IF(AG$3&gt;$C77,0,100-(AG$3-$D77)*$E77*100)),"")</f>
        <v>0</v>
      </c>
      <c r="AH77" s="150" t="n">
        <f aca="false">IF($C77&gt;0,IF(AH$3&lt;$D77,100,IF(AH$3&gt;$C77,0,100-(AH$3-$D77)*$E77*100)),"")</f>
        <v>0</v>
      </c>
      <c r="AI77" s="150" t="n">
        <f aca="false">IF($C77&gt;0,IF(AI$3&lt;$D77,100,IF(AI$3&gt;$C77,0,100-(AI$3-$D77)*$E77*100)),"")</f>
        <v>0</v>
      </c>
      <c r="AJ77" s="150" t="n">
        <f aca="false">IF($C77&gt;0,IF(AJ$3&lt;$D77,100,IF(AJ$3&gt;$C77,0,100-(AJ$3-$D77)*$E77*100)),"")</f>
        <v>0</v>
      </c>
      <c r="AK77" s="150" t="n">
        <f aca="false">IF($C77&gt;0,IF(AK$3&lt;$D77,100,IF(AK$3&gt;$C77,0,100-(AK$3-$D77)*$E77*100)),"")</f>
        <v>0</v>
      </c>
      <c r="AL77" s="150" t="n">
        <f aca="false">IF($C77&gt;0,IF(AL$3&lt;$D77,100,IF(AL$3&gt;$C77,0,100-(AL$3-$D77)*$E77*100)),"")</f>
        <v>0</v>
      </c>
      <c r="AM77" s="150" t="n">
        <f aca="false">IF($C77&gt;0,IF(AM$3&lt;$D77,100,IF(AM$3&gt;$C77,0,100-(AM$3-$D77)*$E77*100)),"")</f>
        <v>0</v>
      </c>
      <c r="AN77" s="150" t="n">
        <f aca="false">IF($C77&gt;0,IF(AN$3&lt;$D77,100,IF(AN$3&gt;$C77,0,100-(AN$3-$D77)*$E77*100)),"")</f>
        <v>0</v>
      </c>
    </row>
    <row r="78" customFormat="false" ht="12.8" hidden="false" customHeight="false" outlineLevel="0" collapsed="false">
      <c r="A78" s="163"/>
      <c r="B78" s="129" t="s">
        <v>292</v>
      </c>
      <c r="C78" s="130" t="n">
        <v>30</v>
      </c>
      <c r="E78" s="131" t="n">
        <f aca="false">IF(C78&gt;0,1/(C78-D78),"")</f>
        <v>0.0333333333333333</v>
      </c>
      <c r="F78" s="149"/>
      <c r="G78" s="132" t="str">
        <f aca="false">IF(F78=0,"",IF(F78&gt;C78,1,(F78-D78)*E78))</f>
        <v/>
      </c>
      <c r="H78" s="132" t="str">
        <f aca="false">IF(F78&gt;0,1-G78,"")</f>
        <v/>
      </c>
      <c r="I78" s="150" t="n">
        <f aca="false">IF($C78&gt;0,IF(I$3&lt;$D78,100,IF(I$3&gt;$C78,0,100-(I$3-$D78)*$E78*100)),"")</f>
        <v>96.6666666666667</v>
      </c>
      <c r="J78" s="150" t="n">
        <f aca="false">IF($C78&gt;0,IF(J$3&lt;$D78,100,IF(J$3&gt;$C78,0,100-(J$3-$D78)*$E78*100)),"")</f>
        <v>93.3333333333333</v>
      </c>
      <c r="K78" s="150" t="n">
        <f aca="false">IF($C78&gt;0,IF(K$3&lt;$D78,100,IF(K$3&gt;$C78,0,100-(K$3-$D78)*$E78*100)),"")</f>
        <v>90</v>
      </c>
      <c r="L78" s="150" t="n">
        <f aca="false">IF($C78&gt;0,IF(L$3&lt;$D78,100,IF(L$3&gt;$C78,0,100-(L$3-$D78)*$E78*100)),"")</f>
        <v>86.6666666666667</v>
      </c>
      <c r="M78" s="150" t="n">
        <f aca="false">IF($C78&gt;0,IF(M$3&lt;$D78,100,IF(M$3&gt;$C78,0,100-(M$3-$D78)*$E78*100)),"")</f>
        <v>83.3333333333333</v>
      </c>
      <c r="N78" s="150" t="n">
        <f aca="false">IF($C78&gt;0,IF(N$3&lt;$D78,100,IF(N$3&gt;$C78,0,100-(N$3-$D78)*$E78*100)),"")</f>
        <v>80</v>
      </c>
      <c r="O78" s="150" t="n">
        <f aca="false">IF($C78&gt;0,IF(O$3&lt;$D78,100,IF(O$3&gt;$C78,0,100-(O$3-$D78)*$E78*100)),"")</f>
        <v>76.6666666666667</v>
      </c>
      <c r="P78" s="150" t="n">
        <f aca="false">IF($C78&gt;0,IF(P$3&lt;$D78,100,IF(P$3&gt;$C78,0,100-(P$3-$D78)*$E78*100)),"")</f>
        <v>73.3333333333333</v>
      </c>
      <c r="Q78" s="150" t="n">
        <f aca="false">IF($C78&gt;0,IF(Q$3&lt;$D78,100,IF(Q$3&gt;$C78,0,100-(Q$3-$D78)*$E78*100)),"")</f>
        <v>70</v>
      </c>
      <c r="R78" s="150" t="n">
        <f aca="false">IF($C78&gt;0,IF(R$3&lt;$D78,100,IF(R$3&gt;$C78,0,100-(R$3-$D78)*$E78*100)),"")</f>
        <v>66.6666666666667</v>
      </c>
      <c r="S78" s="150" t="n">
        <f aca="false">IF($C78&gt;0,IF(S$3&lt;$D78,100,IF(S$3&gt;$C78,0,100-(S$3-$D78)*$E78*100)),"")</f>
        <v>63.3333333333333</v>
      </c>
      <c r="T78" s="150" t="n">
        <f aca="false">IF($C78&gt;0,IF(T$3&lt;$D78,100,IF(T$3&gt;$C78,0,100-(T$3-$D78)*$E78*100)),"")</f>
        <v>60</v>
      </c>
      <c r="U78" s="150" t="n">
        <f aca="false">IF($C78&gt;0,IF(U$3&lt;$D78,100,IF(U$3&gt;$C78,0,100-(U$3-$D78)*$E78*100)),"")</f>
        <v>56.6666666666667</v>
      </c>
      <c r="V78" s="150" t="n">
        <f aca="false">IF($C78&gt;0,IF(V$3&lt;$D78,100,IF(V$3&gt;$C78,0,100-(V$3-$D78)*$E78*100)),"")</f>
        <v>53.3333333333333</v>
      </c>
      <c r="W78" s="150" t="n">
        <f aca="false">IF($C78&gt;0,IF(W$3&lt;$D78,100,IF(W$3&gt;$C78,0,100-(W$3-$D78)*$E78*100)),"")</f>
        <v>50</v>
      </c>
      <c r="X78" s="150" t="n">
        <f aca="false">IF($C78&gt;0,IF(X$3&lt;$D78,100,IF(X$3&gt;$C78,0,100-(X$3-$D78)*$E78*100)),"")</f>
        <v>46.6666666666667</v>
      </c>
      <c r="Y78" s="150" t="n">
        <f aca="false">IF($C78&gt;0,IF(Y$3&lt;$D78,100,IF(Y$3&gt;$C78,0,100-(Y$3-$D78)*$E78*100)),"")</f>
        <v>43.3333333333333</v>
      </c>
      <c r="Z78" s="150" t="n">
        <f aca="false">IF($C78&gt;0,IF(Z$3&lt;$D78,100,IF(Z$3&gt;$C78,0,100-(Z$3-$D78)*$E78*100)),"")</f>
        <v>40</v>
      </c>
      <c r="AA78" s="150" t="n">
        <f aca="false">IF($C78&gt;0,IF(AA$3&lt;$D78,100,IF(AA$3&gt;$C78,0,100-(AA$3-$D78)*$E78*100)),"")</f>
        <v>36.6666666666667</v>
      </c>
      <c r="AB78" s="150" t="n">
        <f aca="false">IF($C78&gt;0,IF(AB$3&lt;$D78,100,IF(AB$3&gt;$C78,0,100-(AB$3-$D78)*$E78*100)),"")</f>
        <v>33.3333333333333</v>
      </c>
      <c r="AC78" s="150" t="n">
        <f aca="false">IF($C78&gt;0,IF(AC$3&lt;$D78,100,IF(AC$3&gt;$C78,0,100-(AC$3-$D78)*$E78*100)),"")</f>
        <v>30</v>
      </c>
      <c r="AD78" s="150" t="n">
        <f aca="false">IF($C78&gt;0,IF(AD$3&lt;$D78,100,IF(AD$3&gt;$C78,0,100-(AD$3-$D78)*$E78*100)),"")</f>
        <v>26.6666666666667</v>
      </c>
      <c r="AE78" s="150" t="n">
        <f aca="false">IF($C78&gt;0,IF(AE$3&lt;$D78,100,IF(AE$3&gt;$C78,0,100-(AE$3-$D78)*$E78*100)),"")</f>
        <v>23.3333333333333</v>
      </c>
      <c r="AF78" s="150" t="n">
        <f aca="false">IF($C78&gt;0,IF(AF$3&lt;$D78,100,IF(AF$3&gt;$C78,0,100-(AF$3-$D78)*$E78*100)),"")</f>
        <v>20</v>
      </c>
      <c r="AG78" s="150" t="n">
        <f aca="false">IF($C78&gt;0,IF(AG$3&lt;$D78,100,IF(AG$3&gt;$C78,0,100-(AG$3-$D78)*$E78*100)),"")</f>
        <v>16.6666666666667</v>
      </c>
      <c r="AH78" s="150" t="n">
        <f aca="false">IF($C78&gt;0,IF(AH$3&lt;$D78,100,IF(AH$3&gt;$C78,0,100-(AH$3-$D78)*$E78*100)),"")</f>
        <v>13.3333333333333</v>
      </c>
      <c r="AI78" s="150" t="n">
        <f aca="false">IF($C78&gt;0,IF(AI$3&lt;$D78,100,IF(AI$3&gt;$C78,0,100-(AI$3-$D78)*$E78*100)),"")</f>
        <v>10</v>
      </c>
      <c r="AJ78" s="150" t="n">
        <f aca="false">IF($C78&gt;0,IF(AJ$3&lt;$D78,100,IF(AJ$3&gt;$C78,0,100-(AJ$3-$D78)*$E78*100)),"")</f>
        <v>6.66666666666667</v>
      </c>
      <c r="AK78" s="150" t="n">
        <f aca="false">IF($C78&gt;0,IF(AK$3&lt;$D78,100,IF(AK$3&gt;$C78,0,100-(AK$3-$D78)*$E78*100)),"")</f>
        <v>3.33333333333333</v>
      </c>
      <c r="AL78" s="150" t="n">
        <f aca="false">IF($C78&gt;0,IF(AL$3&lt;$D78,100,IF(AL$3&gt;$C78,0,100-(AL$3-$D78)*$E78*100)),"")</f>
        <v>0</v>
      </c>
      <c r="AM78" s="150" t="n">
        <f aca="false">IF($C78&gt;0,IF(AM$3&lt;$D78,100,IF(AM$3&gt;$C78,0,100-(AM$3-$D78)*$E78*100)),"")</f>
        <v>0</v>
      </c>
      <c r="AN78" s="150" t="n">
        <f aca="false">IF($C78&gt;0,IF(AN$3&lt;$D78,100,IF(AN$3&gt;$C78,0,100-(AN$3-$D78)*$E78*100)),"")</f>
        <v>0</v>
      </c>
    </row>
    <row r="79" customFormat="false" ht="22.2" hidden="false" customHeight="false" outlineLevel="0" collapsed="false">
      <c r="A79" s="163"/>
      <c r="B79" s="129" t="s">
        <v>293</v>
      </c>
      <c r="C79" s="130" t="n">
        <v>20</v>
      </c>
      <c r="E79" s="131" t="n">
        <f aca="false">IF(C79&gt;0,1/(C79-D79),"")</f>
        <v>0.05</v>
      </c>
      <c r="F79" s="149"/>
      <c r="G79" s="132" t="str">
        <f aca="false">IF(F79=0,"",IF(F79&gt;C79,1,(F79-D79)*E79))</f>
        <v/>
      </c>
      <c r="H79" s="132" t="str">
        <f aca="false">IF(F79&gt;0,1-G79,"")</f>
        <v/>
      </c>
      <c r="I79" s="150" t="n">
        <f aca="false">IF($C79&gt;0,IF(I$3&lt;$D79,100,IF(I$3&gt;$C79,0,100-(I$3-$D79)*$E79*100)),"")</f>
        <v>95</v>
      </c>
      <c r="J79" s="150" t="n">
        <f aca="false">IF($C79&gt;0,IF(J$3&lt;$D79,100,IF(J$3&gt;$C79,0,100-(J$3-$D79)*$E79*100)),"")</f>
        <v>90</v>
      </c>
      <c r="K79" s="150" t="n">
        <f aca="false">IF($C79&gt;0,IF(K$3&lt;$D79,100,IF(K$3&gt;$C79,0,100-(K$3-$D79)*$E79*100)),"")</f>
        <v>85</v>
      </c>
      <c r="L79" s="150" t="n">
        <f aca="false">IF($C79&gt;0,IF(L$3&lt;$D79,100,IF(L$3&gt;$C79,0,100-(L$3-$D79)*$E79*100)),"")</f>
        <v>80</v>
      </c>
      <c r="M79" s="150" t="n">
        <f aca="false">IF($C79&gt;0,IF(M$3&lt;$D79,100,IF(M$3&gt;$C79,0,100-(M$3-$D79)*$E79*100)),"")</f>
        <v>75</v>
      </c>
      <c r="N79" s="150" t="n">
        <f aca="false">IF($C79&gt;0,IF(N$3&lt;$D79,100,IF(N$3&gt;$C79,0,100-(N$3-$D79)*$E79*100)),"")</f>
        <v>70</v>
      </c>
      <c r="O79" s="150" t="n">
        <f aca="false">IF($C79&gt;0,IF(O$3&lt;$D79,100,IF(O$3&gt;$C79,0,100-(O$3-$D79)*$E79*100)),"")</f>
        <v>65</v>
      </c>
      <c r="P79" s="150" t="n">
        <f aca="false">IF($C79&gt;0,IF(P$3&lt;$D79,100,IF(P$3&gt;$C79,0,100-(P$3-$D79)*$E79*100)),"")</f>
        <v>60</v>
      </c>
      <c r="Q79" s="150" t="n">
        <f aca="false">IF($C79&gt;0,IF(Q$3&lt;$D79,100,IF(Q$3&gt;$C79,0,100-(Q$3-$D79)*$E79*100)),"")</f>
        <v>55</v>
      </c>
      <c r="R79" s="150" t="n">
        <f aca="false">IF($C79&gt;0,IF(R$3&lt;$D79,100,IF(R$3&gt;$C79,0,100-(R$3-$D79)*$E79*100)),"")</f>
        <v>50</v>
      </c>
      <c r="S79" s="150" t="n">
        <f aca="false">IF($C79&gt;0,IF(S$3&lt;$D79,100,IF(S$3&gt;$C79,0,100-(S$3-$D79)*$E79*100)),"")</f>
        <v>45</v>
      </c>
      <c r="T79" s="150" t="n">
        <f aca="false">IF($C79&gt;0,IF(T$3&lt;$D79,100,IF(T$3&gt;$C79,0,100-(T$3-$D79)*$E79*100)),"")</f>
        <v>40</v>
      </c>
      <c r="U79" s="150" t="n">
        <f aca="false">IF($C79&gt;0,IF(U$3&lt;$D79,100,IF(U$3&gt;$C79,0,100-(U$3-$D79)*$E79*100)),"")</f>
        <v>35</v>
      </c>
      <c r="V79" s="150" t="n">
        <f aca="false">IF($C79&gt;0,IF(V$3&lt;$D79,100,IF(V$3&gt;$C79,0,100-(V$3-$D79)*$E79*100)),"")</f>
        <v>30</v>
      </c>
      <c r="W79" s="150" t="n">
        <f aca="false">IF($C79&gt;0,IF(W$3&lt;$D79,100,IF(W$3&gt;$C79,0,100-(W$3-$D79)*$E79*100)),"")</f>
        <v>25</v>
      </c>
      <c r="X79" s="150" t="n">
        <f aca="false">IF($C79&gt;0,IF(X$3&lt;$D79,100,IF(X$3&gt;$C79,0,100-(X$3-$D79)*$E79*100)),"")</f>
        <v>20</v>
      </c>
      <c r="Y79" s="150" t="n">
        <f aca="false">IF($C79&gt;0,IF(Y$3&lt;$D79,100,IF(Y$3&gt;$C79,0,100-(Y$3-$D79)*$E79*100)),"")</f>
        <v>15</v>
      </c>
      <c r="Z79" s="150" t="n">
        <f aca="false">IF($C79&gt;0,IF(Z$3&lt;$D79,100,IF(Z$3&gt;$C79,0,100-(Z$3-$D79)*$E79*100)),"")</f>
        <v>10</v>
      </c>
      <c r="AA79" s="150" t="n">
        <f aca="false">IF($C79&gt;0,IF(AA$3&lt;$D79,100,IF(AA$3&gt;$C79,0,100-(AA$3-$D79)*$E79*100)),"")</f>
        <v>5</v>
      </c>
      <c r="AB79" s="150" t="n">
        <f aca="false">IF($C79&gt;0,IF(AB$3&lt;$D79,100,IF(AB$3&gt;$C79,0,100-(AB$3-$D79)*$E79*100)),"")</f>
        <v>0</v>
      </c>
      <c r="AC79" s="150" t="n">
        <f aca="false">IF($C79&gt;0,IF(AC$3&lt;$D79,100,IF(AC$3&gt;$C79,0,100-(AC$3-$D79)*$E79*100)),"")</f>
        <v>0</v>
      </c>
      <c r="AD79" s="150" t="n">
        <f aca="false">IF($C79&gt;0,IF(AD$3&lt;$D79,100,IF(AD$3&gt;$C79,0,100-(AD$3-$D79)*$E79*100)),"")</f>
        <v>0</v>
      </c>
      <c r="AE79" s="150" t="n">
        <f aca="false">IF($C79&gt;0,IF(AE$3&lt;$D79,100,IF(AE$3&gt;$C79,0,100-(AE$3-$D79)*$E79*100)),"")</f>
        <v>0</v>
      </c>
      <c r="AF79" s="150" t="n">
        <f aca="false">IF($C79&gt;0,IF(AF$3&lt;$D79,100,IF(AF$3&gt;$C79,0,100-(AF$3-$D79)*$E79*100)),"")</f>
        <v>0</v>
      </c>
      <c r="AG79" s="150" t="n">
        <f aca="false">IF($C79&gt;0,IF(AG$3&lt;$D79,100,IF(AG$3&gt;$C79,0,100-(AG$3-$D79)*$E79*100)),"")</f>
        <v>0</v>
      </c>
      <c r="AH79" s="150" t="n">
        <f aca="false">IF($C79&gt;0,IF(AH$3&lt;$D79,100,IF(AH$3&gt;$C79,0,100-(AH$3-$D79)*$E79*100)),"")</f>
        <v>0</v>
      </c>
      <c r="AI79" s="150" t="n">
        <f aca="false">IF($C79&gt;0,IF(AI$3&lt;$D79,100,IF(AI$3&gt;$C79,0,100-(AI$3-$D79)*$E79*100)),"")</f>
        <v>0</v>
      </c>
      <c r="AJ79" s="150" t="n">
        <f aca="false">IF($C79&gt;0,IF(AJ$3&lt;$D79,100,IF(AJ$3&gt;$C79,0,100-(AJ$3-$D79)*$E79*100)),"")</f>
        <v>0</v>
      </c>
      <c r="AK79" s="150" t="n">
        <f aca="false">IF($C79&gt;0,IF(AK$3&lt;$D79,100,IF(AK$3&gt;$C79,0,100-(AK$3-$D79)*$E79*100)),"")</f>
        <v>0</v>
      </c>
      <c r="AL79" s="150" t="n">
        <f aca="false">IF($C79&gt;0,IF(AL$3&lt;$D79,100,IF(AL$3&gt;$C79,0,100-(AL$3-$D79)*$E79*100)),"")</f>
        <v>0</v>
      </c>
      <c r="AM79" s="150" t="n">
        <f aca="false">IF($C79&gt;0,IF(AM$3&lt;$D79,100,IF(AM$3&gt;$C79,0,100-(AM$3-$D79)*$E79*100)),"")</f>
        <v>0</v>
      </c>
      <c r="AN79" s="150" t="n">
        <f aca="false">IF($C79&gt;0,IF(AN$3&lt;$D79,100,IF(AN$3&gt;$C79,0,100-(AN$3-$D79)*$E79*100)),"")</f>
        <v>0</v>
      </c>
    </row>
    <row r="80" s="152" customFormat="true" ht="22.2" hidden="false" customHeight="false" outlineLevel="0" collapsed="false">
      <c r="A80" s="163"/>
      <c r="B80" s="151" t="s">
        <v>294</v>
      </c>
      <c r="C80" s="152" t="n">
        <v>10</v>
      </c>
      <c r="E80" s="153" t="n">
        <f aca="false">IF(C80&gt;0,1/(C80-D80),"")</f>
        <v>0.1</v>
      </c>
      <c r="F80" s="154"/>
      <c r="G80" s="155" t="str">
        <f aca="false">IF(F80=0,"",IF(F80&gt;C80,1,(F80-D80)*E80))</f>
        <v/>
      </c>
      <c r="H80" s="155" t="str">
        <f aca="false">IF(F80&gt;0,1-G80,"")</f>
        <v/>
      </c>
      <c r="I80" s="156" t="n">
        <f aca="false">IF($C80&gt;0,IF(I$3&lt;$D80,100,IF(I$3&gt;$C80,0,100-(I$3-$D80)*$E80*100)),"")</f>
        <v>90</v>
      </c>
      <c r="J80" s="156" t="n">
        <f aca="false">IF($C80&gt;0,IF(J$3&lt;$D80,100,IF(J$3&gt;$C80,0,100-(J$3-$D80)*$E80*100)),"")</f>
        <v>80</v>
      </c>
      <c r="K80" s="156" t="n">
        <f aca="false">IF($C80&gt;0,IF(K$3&lt;$D80,100,IF(K$3&gt;$C80,0,100-(K$3-$D80)*$E80*100)),"")</f>
        <v>70</v>
      </c>
      <c r="L80" s="156" t="n">
        <f aca="false">IF($C80&gt;0,IF(L$3&lt;$D80,100,IF(L$3&gt;$C80,0,100-(L$3-$D80)*$E80*100)),"")</f>
        <v>60</v>
      </c>
      <c r="M80" s="156" t="n">
        <f aca="false">IF($C80&gt;0,IF(M$3&lt;$D80,100,IF(M$3&gt;$C80,0,100-(M$3-$D80)*$E80*100)),"")</f>
        <v>50</v>
      </c>
      <c r="N80" s="156" t="n">
        <f aca="false">IF($C80&gt;0,IF(N$3&lt;$D80,100,IF(N$3&gt;$C80,0,100-(N$3-$D80)*$E80*100)),"")</f>
        <v>40</v>
      </c>
      <c r="O80" s="156" t="n">
        <f aca="false">IF($C80&gt;0,IF(O$3&lt;$D80,100,IF(O$3&gt;$C80,0,100-(O$3-$D80)*$E80*100)),"")</f>
        <v>30</v>
      </c>
      <c r="P80" s="156" t="n">
        <f aca="false">IF($C80&gt;0,IF(P$3&lt;$D80,100,IF(P$3&gt;$C80,0,100-(P$3-$D80)*$E80*100)),"")</f>
        <v>20</v>
      </c>
      <c r="Q80" s="156" t="n">
        <f aca="false">IF($C80&gt;0,IF(Q$3&lt;$D80,100,IF(Q$3&gt;$C80,0,100-(Q$3-$D80)*$E80*100)),"")</f>
        <v>10</v>
      </c>
      <c r="R80" s="156" t="n">
        <f aca="false">IF($C80&gt;0,IF(R$3&lt;$D80,100,IF(R$3&gt;$C80,0,100-(R$3-$D80)*$E80*100)),"")</f>
        <v>0</v>
      </c>
      <c r="S80" s="156" t="n">
        <f aca="false">IF($C80&gt;0,IF(S$3&lt;$D80,100,IF(S$3&gt;$C80,0,100-(S$3-$D80)*$E80*100)),"")</f>
        <v>0</v>
      </c>
      <c r="T80" s="156" t="n">
        <f aca="false">IF($C80&gt;0,IF(T$3&lt;$D80,100,IF(T$3&gt;$C80,0,100-(T$3-$D80)*$E80*100)),"")</f>
        <v>0</v>
      </c>
      <c r="U80" s="156" t="n">
        <f aca="false">IF($C80&gt;0,IF(U$3&lt;$D80,100,IF(U$3&gt;$C80,0,100-(U$3-$D80)*$E80*100)),"")</f>
        <v>0</v>
      </c>
      <c r="V80" s="156" t="n">
        <f aca="false">IF($C80&gt;0,IF(V$3&lt;$D80,100,IF(V$3&gt;$C80,0,100-(V$3-$D80)*$E80*100)),"")</f>
        <v>0</v>
      </c>
      <c r="W80" s="156" t="n">
        <f aca="false">IF($C80&gt;0,IF(W$3&lt;$D80,100,IF(W$3&gt;$C80,0,100-(W$3-$D80)*$E80*100)),"")</f>
        <v>0</v>
      </c>
      <c r="X80" s="156" t="n">
        <f aca="false">IF($C80&gt;0,IF(X$3&lt;$D80,100,IF(X$3&gt;$C80,0,100-(X$3-$D80)*$E80*100)),"")</f>
        <v>0</v>
      </c>
      <c r="Y80" s="156" t="n">
        <f aca="false">IF($C80&gt;0,IF(Y$3&lt;$D80,100,IF(Y$3&gt;$C80,0,100-(Y$3-$D80)*$E80*100)),"")</f>
        <v>0</v>
      </c>
      <c r="Z80" s="156" t="n">
        <f aca="false">IF($C80&gt;0,IF(Z$3&lt;$D80,100,IF(Z$3&gt;$C80,0,100-(Z$3-$D80)*$E80*100)),"")</f>
        <v>0</v>
      </c>
      <c r="AA80" s="156" t="n">
        <f aca="false">IF($C80&gt;0,IF(AA$3&lt;$D80,100,IF(AA$3&gt;$C80,0,100-(AA$3-$D80)*$E80*100)),"")</f>
        <v>0</v>
      </c>
      <c r="AB80" s="156" t="n">
        <f aca="false">IF($C80&gt;0,IF(AB$3&lt;$D80,100,IF(AB$3&gt;$C80,0,100-(AB$3-$D80)*$E80*100)),"")</f>
        <v>0</v>
      </c>
      <c r="AC80" s="156" t="n">
        <f aca="false">IF($C80&gt;0,IF(AC$3&lt;$D80,100,IF(AC$3&gt;$C80,0,100-(AC$3-$D80)*$E80*100)),"")</f>
        <v>0</v>
      </c>
      <c r="AD80" s="156" t="n">
        <f aca="false">IF($C80&gt;0,IF(AD$3&lt;$D80,100,IF(AD$3&gt;$C80,0,100-(AD$3-$D80)*$E80*100)),"")</f>
        <v>0</v>
      </c>
      <c r="AE80" s="156" t="n">
        <f aca="false">IF($C80&gt;0,IF(AE$3&lt;$D80,100,IF(AE$3&gt;$C80,0,100-(AE$3-$D80)*$E80*100)),"")</f>
        <v>0</v>
      </c>
      <c r="AF80" s="156" t="n">
        <f aca="false">IF($C80&gt;0,IF(AF$3&lt;$D80,100,IF(AF$3&gt;$C80,0,100-(AF$3-$D80)*$E80*100)),"")</f>
        <v>0</v>
      </c>
      <c r="AG80" s="156" t="n">
        <f aca="false">IF($C80&gt;0,IF(AG$3&lt;$D80,100,IF(AG$3&gt;$C80,0,100-(AG$3-$D80)*$E80*100)),"")</f>
        <v>0</v>
      </c>
      <c r="AH80" s="156" t="n">
        <f aca="false">IF($C80&gt;0,IF(AH$3&lt;$D80,100,IF(AH$3&gt;$C80,0,100-(AH$3-$D80)*$E80*100)),"")</f>
        <v>0</v>
      </c>
      <c r="AI80" s="156" t="n">
        <f aca="false">IF($C80&gt;0,IF(AI$3&lt;$D80,100,IF(AI$3&gt;$C80,0,100-(AI$3-$D80)*$E80*100)),"")</f>
        <v>0</v>
      </c>
      <c r="AJ80" s="156" t="n">
        <f aca="false">IF($C80&gt;0,IF(AJ$3&lt;$D80,100,IF(AJ$3&gt;$C80,0,100-(AJ$3-$D80)*$E80*100)),"")</f>
        <v>0</v>
      </c>
      <c r="AK80" s="156" t="n">
        <f aca="false">IF($C80&gt;0,IF(AK$3&lt;$D80,100,IF(AK$3&gt;$C80,0,100-(AK$3-$D80)*$E80*100)),"")</f>
        <v>0</v>
      </c>
      <c r="AL80" s="156" t="n">
        <f aca="false">IF($C80&gt;0,IF(AL$3&lt;$D80,100,IF(AL$3&gt;$C80,0,100-(AL$3-$D80)*$E80*100)),"")</f>
        <v>0</v>
      </c>
      <c r="AM80" s="156" t="n">
        <f aca="false">IF($C80&gt;0,IF(AM$3&lt;$D80,100,IF(AM$3&gt;$C80,0,100-(AM$3-$D80)*$E80*100)),"")</f>
        <v>0</v>
      </c>
      <c r="AN80" s="156" t="n">
        <f aca="false">IF($C80&gt;0,IF(AN$3&lt;$D80,100,IF(AN$3&gt;$C80,0,100-(AN$3-$D80)*$E80*100)),"")</f>
        <v>0</v>
      </c>
      <c r="ALZ80" s="0"/>
      <c r="AMA80" s="0"/>
      <c r="AMB80" s="0"/>
      <c r="AMC80" s="0"/>
      <c r="AMD80" s="0"/>
      <c r="AME80" s="0"/>
      <c r="AMF80" s="0"/>
      <c r="AMG80" s="0"/>
      <c r="AMH80" s="0"/>
      <c r="AMI80" s="0"/>
      <c r="AMJ80" s="0"/>
    </row>
    <row r="81" customFormat="false" ht="12.8" hidden="false" customHeight="true" outlineLevel="0" collapsed="false">
      <c r="A81" s="163" t="s">
        <v>295</v>
      </c>
      <c r="B81" s="164" t="s">
        <v>296</v>
      </c>
      <c r="C81" s="130" t="n">
        <v>40</v>
      </c>
      <c r="E81" s="131" t="n">
        <f aca="false">IF(C81&gt;0,1/(C81-D81),"")</f>
        <v>0.025</v>
      </c>
      <c r="F81" s="149"/>
      <c r="G81" s="132" t="str">
        <f aca="false">IF(F81=0,"",IF(F81&gt;C81,1,(F81-D81)*E81))</f>
        <v/>
      </c>
      <c r="H81" s="132" t="str">
        <f aca="false">IF(F81&gt;0,1-G81,"")</f>
        <v/>
      </c>
      <c r="I81" s="150" t="n">
        <f aca="false">IF($C81&gt;0,IF(I$3&lt;$D81,100,IF(I$3&gt;$C81,0,100-(I$3-$D81)*$E81*100)),"")</f>
        <v>97.5</v>
      </c>
      <c r="J81" s="150" t="n">
        <f aca="false">IF($C81&gt;0,IF(J$3&lt;$D81,100,IF(J$3&gt;$C81,0,100-(J$3-$D81)*$E81*100)),"")</f>
        <v>95</v>
      </c>
      <c r="K81" s="150" t="n">
        <f aca="false">IF($C81&gt;0,IF(K$3&lt;$D81,100,IF(K$3&gt;$C81,0,100-(K$3-$D81)*$E81*100)),"")</f>
        <v>92.5</v>
      </c>
      <c r="L81" s="150" t="n">
        <f aca="false">IF($C81&gt;0,IF(L$3&lt;$D81,100,IF(L$3&gt;$C81,0,100-(L$3-$D81)*$E81*100)),"")</f>
        <v>90</v>
      </c>
      <c r="M81" s="150" t="n">
        <f aca="false">IF($C81&gt;0,IF(M$3&lt;$D81,100,IF(M$3&gt;$C81,0,100-(M$3-$D81)*$E81*100)),"")</f>
        <v>87.5</v>
      </c>
      <c r="N81" s="150" t="n">
        <f aca="false">IF($C81&gt;0,IF(N$3&lt;$D81,100,IF(N$3&gt;$C81,0,100-(N$3-$D81)*$E81*100)),"")</f>
        <v>85</v>
      </c>
      <c r="O81" s="150" t="n">
        <f aca="false">IF($C81&gt;0,IF(O$3&lt;$D81,100,IF(O$3&gt;$C81,0,100-(O$3-$D81)*$E81*100)),"")</f>
        <v>82.5</v>
      </c>
      <c r="P81" s="150" t="n">
        <f aca="false">IF($C81&gt;0,IF(P$3&lt;$D81,100,IF(P$3&gt;$C81,0,100-(P$3-$D81)*$E81*100)),"")</f>
        <v>80</v>
      </c>
      <c r="Q81" s="150" t="n">
        <f aca="false">IF($C81&gt;0,IF(Q$3&lt;$D81,100,IF(Q$3&gt;$C81,0,100-(Q$3-$D81)*$E81*100)),"")</f>
        <v>77.5</v>
      </c>
      <c r="R81" s="150" t="n">
        <f aca="false">IF($C81&gt;0,IF(R$3&lt;$D81,100,IF(R$3&gt;$C81,0,100-(R$3-$D81)*$E81*100)),"")</f>
        <v>75</v>
      </c>
      <c r="S81" s="150" t="n">
        <f aca="false">IF($C81&gt;0,IF(S$3&lt;$D81,100,IF(S$3&gt;$C81,0,100-(S$3-$D81)*$E81*100)),"")</f>
        <v>72.5</v>
      </c>
      <c r="T81" s="150" t="n">
        <f aca="false">IF($C81&gt;0,IF(T$3&lt;$D81,100,IF(T$3&gt;$C81,0,100-(T$3-$D81)*$E81*100)),"")</f>
        <v>70</v>
      </c>
      <c r="U81" s="150" t="n">
        <f aca="false">IF($C81&gt;0,IF(U$3&lt;$D81,100,IF(U$3&gt;$C81,0,100-(U$3-$D81)*$E81*100)),"")</f>
        <v>67.5</v>
      </c>
      <c r="V81" s="150" t="n">
        <f aca="false">IF($C81&gt;0,IF(V$3&lt;$D81,100,IF(V$3&gt;$C81,0,100-(V$3-$D81)*$E81*100)),"")</f>
        <v>65</v>
      </c>
      <c r="W81" s="150" t="n">
        <f aca="false">IF($C81&gt;0,IF(W$3&lt;$D81,100,IF(W$3&gt;$C81,0,100-(W$3-$D81)*$E81*100)),"")</f>
        <v>62.5</v>
      </c>
      <c r="X81" s="150" t="n">
        <f aca="false">IF($C81&gt;0,IF(X$3&lt;$D81,100,IF(X$3&gt;$C81,0,100-(X$3-$D81)*$E81*100)),"")</f>
        <v>60</v>
      </c>
      <c r="Y81" s="150" t="n">
        <f aca="false">IF($C81&gt;0,IF(Y$3&lt;$D81,100,IF(Y$3&gt;$C81,0,100-(Y$3-$D81)*$E81*100)),"")</f>
        <v>57.5</v>
      </c>
      <c r="Z81" s="150" t="n">
        <f aca="false">IF($C81&gt;0,IF(Z$3&lt;$D81,100,IF(Z$3&gt;$C81,0,100-(Z$3-$D81)*$E81*100)),"")</f>
        <v>55</v>
      </c>
      <c r="AA81" s="150" t="n">
        <f aca="false">IF($C81&gt;0,IF(AA$3&lt;$D81,100,IF(AA$3&gt;$C81,0,100-(AA$3-$D81)*$E81*100)),"")</f>
        <v>52.5</v>
      </c>
      <c r="AB81" s="150" t="n">
        <f aca="false">IF($C81&gt;0,IF(AB$3&lt;$D81,100,IF(AB$3&gt;$C81,0,100-(AB$3-$D81)*$E81*100)),"")</f>
        <v>50</v>
      </c>
      <c r="AC81" s="150" t="n">
        <f aca="false">IF($C81&gt;0,IF(AC$3&lt;$D81,100,IF(AC$3&gt;$C81,0,100-(AC$3-$D81)*$E81*100)),"")</f>
        <v>47.5</v>
      </c>
      <c r="AD81" s="150" t="n">
        <f aca="false">IF($C81&gt;0,IF(AD$3&lt;$D81,100,IF(AD$3&gt;$C81,0,100-(AD$3-$D81)*$E81*100)),"")</f>
        <v>45</v>
      </c>
      <c r="AE81" s="150" t="n">
        <f aca="false">IF($C81&gt;0,IF(AE$3&lt;$D81,100,IF(AE$3&gt;$C81,0,100-(AE$3-$D81)*$E81*100)),"")</f>
        <v>42.5</v>
      </c>
      <c r="AF81" s="150" t="n">
        <f aca="false">IF($C81&gt;0,IF(AF$3&lt;$D81,100,IF(AF$3&gt;$C81,0,100-(AF$3-$D81)*$E81*100)),"")</f>
        <v>40</v>
      </c>
      <c r="AG81" s="150" t="n">
        <f aca="false">IF($C81&gt;0,IF(AG$3&lt;$D81,100,IF(AG$3&gt;$C81,0,100-(AG$3-$D81)*$E81*100)),"")</f>
        <v>37.5</v>
      </c>
      <c r="AH81" s="150" t="n">
        <f aca="false">IF($C81&gt;0,IF(AH$3&lt;$D81,100,IF(AH$3&gt;$C81,0,100-(AH$3-$D81)*$E81*100)),"")</f>
        <v>35</v>
      </c>
      <c r="AI81" s="150" t="n">
        <f aca="false">IF($C81&gt;0,IF(AI$3&lt;$D81,100,IF(AI$3&gt;$C81,0,100-(AI$3-$D81)*$E81*100)),"")</f>
        <v>32.5</v>
      </c>
      <c r="AJ81" s="150" t="n">
        <f aca="false">IF($C81&gt;0,IF(AJ$3&lt;$D81,100,IF(AJ$3&gt;$C81,0,100-(AJ$3-$D81)*$E81*100)),"")</f>
        <v>30</v>
      </c>
      <c r="AK81" s="150" t="n">
        <f aca="false">IF($C81&gt;0,IF(AK$3&lt;$D81,100,IF(AK$3&gt;$C81,0,100-(AK$3-$D81)*$E81*100)),"")</f>
        <v>27.5</v>
      </c>
      <c r="AL81" s="150" t="n">
        <f aca="false">IF($C81&gt;0,IF(AL$3&lt;$D81,100,IF(AL$3&gt;$C81,0,100-(AL$3-$D81)*$E81*100)),"")</f>
        <v>25</v>
      </c>
      <c r="AM81" s="150" t="n">
        <f aca="false">IF($C81&gt;0,IF(AM$3&lt;$D81,100,IF(AM$3&gt;$C81,0,100-(AM$3-$D81)*$E81*100)),"")</f>
        <v>22.5</v>
      </c>
      <c r="AN81" s="150" t="n">
        <f aca="false">IF($C81&gt;0,IF(AN$3&lt;$D81,100,IF(AN$3&gt;$C81,0,100-(AN$3-$D81)*$E81*100)),"")</f>
        <v>0</v>
      </c>
    </row>
    <row r="82" customFormat="false" ht="22.2" hidden="false" customHeight="false" outlineLevel="0" collapsed="false">
      <c r="A82" s="163" t="s">
        <v>296</v>
      </c>
      <c r="B82" s="129" t="s">
        <v>297</v>
      </c>
      <c r="C82" s="130" t="n">
        <v>40</v>
      </c>
      <c r="E82" s="131" t="n">
        <f aca="false">IF(C82&gt;0,1/(C82-D82),"")</f>
        <v>0.025</v>
      </c>
      <c r="F82" s="149"/>
      <c r="G82" s="132" t="str">
        <f aca="false">IF(F82=0,"",IF(F82&gt;C82,1,(F82-D82)*E82))</f>
        <v/>
      </c>
      <c r="H82" s="132" t="str">
        <f aca="false">IF(F82&gt;0,1-G82,"")</f>
        <v/>
      </c>
      <c r="I82" s="150" t="n">
        <f aca="false">IF($C82&gt;0,IF(I$3&lt;$D82,100,IF(I$3&gt;$C82,0,100-(I$3-$D82)*$E82*100)),"")</f>
        <v>97.5</v>
      </c>
      <c r="J82" s="150" t="n">
        <f aca="false">IF($C82&gt;0,IF(J$3&lt;$D82,100,IF(J$3&gt;$C82,0,100-(J$3-$D82)*$E82*100)),"")</f>
        <v>95</v>
      </c>
      <c r="K82" s="150" t="n">
        <f aca="false">IF($C82&gt;0,IF(K$3&lt;$D82,100,IF(K$3&gt;$C82,0,100-(K$3-$D82)*$E82*100)),"")</f>
        <v>92.5</v>
      </c>
      <c r="L82" s="150" t="n">
        <f aca="false">IF($C82&gt;0,IF(L$3&lt;$D82,100,IF(L$3&gt;$C82,0,100-(L$3-$D82)*$E82*100)),"")</f>
        <v>90</v>
      </c>
      <c r="M82" s="150" t="n">
        <f aca="false">IF($C82&gt;0,IF(M$3&lt;$D82,100,IF(M$3&gt;$C82,0,100-(M$3-$D82)*$E82*100)),"")</f>
        <v>87.5</v>
      </c>
      <c r="N82" s="150" t="n">
        <f aca="false">IF($C82&gt;0,IF(N$3&lt;$D82,100,IF(N$3&gt;$C82,0,100-(N$3-$D82)*$E82*100)),"")</f>
        <v>85</v>
      </c>
      <c r="O82" s="150" t="n">
        <f aca="false">IF($C82&gt;0,IF(O$3&lt;$D82,100,IF(O$3&gt;$C82,0,100-(O$3-$D82)*$E82*100)),"")</f>
        <v>82.5</v>
      </c>
      <c r="P82" s="150" t="n">
        <f aca="false">IF($C82&gt;0,IF(P$3&lt;$D82,100,IF(P$3&gt;$C82,0,100-(P$3-$D82)*$E82*100)),"")</f>
        <v>80</v>
      </c>
      <c r="Q82" s="150" t="n">
        <f aca="false">IF($C82&gt;0,IF(Q$3&lt;$D82,100,IF(Q$3&gt;$C82,0,100-(Q$3-$D82)*$E82*100)),"")</f>
        <v>77.5</v>
      </c>
      <c r="R82" s="150" t="n">
        <f aca="false">IF($C82&gt;0,IF(R$3&lt;$D82,100,IF(R$3&gt;$C82,0,100-(R$3-$D82)*$E82*100)),"")</f>
        <v>75</v>
      </c>
      <c r="S82" s="150" t="n">
        <f aca="false">IF($C82&gt;0,IF(S$3&lt;$D82,100,IF(S$3&gt;$C82,0,100-(S$3-$D82)*$E82*100)),"")</f>
        <v>72.5</v>
      </c>
      <c r="T82" s="150" t="n">
        <f aca="false">IF($C82&gt;0,IF(T$3&lt;$D82,100,IF(T$3&gt;$C82,0,100-(T$3-$D82)*$E82*100)),"")</f>
        <v>70</v>
      </c>
      <c r="U82" s="150" t="n">
        <f aca="false">IF($C82&gt;0,IF(U$3&lt;$D82,100,IF(U$3&gt;$C82,0,100-(U$3-$D82)*$E82*100)),"")</f>
        <v>67.5</v>
      </c>
      <c r="V82" s="150" t="n">
        <f aca="false">IF($C82&gt;0,IF(V$3&lt;$D82,100,IF(V$3&gt;$C82,0,100-(V$3-$D82)*$E82*100)),"")</f>
        <v>65</v>
      </c>
      <c r="W82" s="150" t="n">
        <f aca="false">IF($C82&gt;0,IF(W$3&lt;$D82,100,IF(W$3&gt;$C82,0,100-(W$3-$D82)*$E82*100)),"")</f>
        <v>62.5</v>
      </c>
      <c r="X82" s="150" t="n">
        <f aca="false">IF($C82&gt;0,IF(X$3&lt;$D82,100,IF(X$3&gt;$C82,0,100-(X$3-$D82)*$E82*100)),"")</f>
        <v>60</v>
      </c>
      <c r="Y82" s="150" t="n">
        <f aca="false">IF($C82&gt;0,IF(Y$3&lt;$D82,100,IF(Y$3&gt;$C82,0,100-(Y$3-$D82)*$E82*100)),"")</f>
        <v>57.5</v>
      </c>
      <c r="Z82" s="150" t="n">
        <f aca="false">IF($C82&gt;0,IF(Z$3&lt;$D82,100,IF(Z$3&gt;$C82,0,100-(Z$3-$D82)*$E82*100)),"")</f>
        <v>55</v>
      </c>
      <c r="AA82" s="150" t="n">
        <f aca="false">IF($C82&gt;0,IF(AA$3&lt;$D82,100,IF(AA$3&gt;$C82,0,100-(AA$3-$D82)*$E82*100)),"")</f>
        <v>52.5</v>
      </c>
      <c r="AB82" s="150" t="n">
        <f aca="false">IF($C82&gt;0,IF(AB$3&lt;$D82,100,IF(AB$3&gt;$C82,0,100-(AB$3-$D82)*$E82*100)),"")</f>
        <v>50</v>
      </c>
      <c r="AC82" s="150" t="n">
        <f aca="false">IF($C82&gt;0,IF(AC$3&lt;$D82,100,IF(AC$3&gt;$C82,0,100-(AC$3-$D82)*$E82*100)),"")</f>
        <v>47.5</v>
      </c>
      <c r="AD82" s="150" t="n">
        <f aca="false">IF($C82&gt;0,IF(AD$3&lt;$D82,100,IF(AD$3&gt;$C82,0,100-(AD$3-$D82)*$E82*100)),"")</f>
        <v>45</v>
      </c>
      <c r="AE82" s="150" t="n">
        <f aca="false">IF($C82&gt;0,IF(AE$3&lt;$D82,100,IF(AE$3&gt;$C82,0,100-(AE$3-$D82)*$E82*100)),"")</f>
        <v>42.5</v>
      </c>
      <c r="AF82" s="150" t="n">
        <f aca="false">IF($C82&gt;0,IF(AF$3&lt;$D82,100,IF(AF$3&gt;$C82,0,100-(AF$3-$D82)*$E82*100)),"")</f>
        <v>40</v>
      </c>
      <c r="AG82" s="150" t="n">
        <f aca="false">IF($C82&gt;0,IF(AG$3&lt;$D82,100,IF(AG$3&gt;$C82,0,100-(AG$3-$D82)*$E82*100)),"")</f>
        <v>37.5</v>
      </c>
      <c r="AH82" s="150" t="n">
        <f aca="false">IF($C82&gt;0,IF(AH$3&lt;$D82,100,IF(AH$3&gt;$C82,0,100-(AH$3-$D82)*$E82*100)),"")</f>
        <v>35</v>
      </c>
      <c r="AI82" s="150" t="n">
        <f aca="false">IF($C82&gt;0,IF(AI$3&lt;$D82,100,IF(AI$3&gt;$C82,0,100-(AI$3-$D82)*$E82*100)),"")</f>
        <v>32.5</v>
      </c>
      <c r="AJ82" s="150" t="n">
        <f aca="false">IF($C82&gt;0,IF(AJ$3&lt;$D82,100,IF(AJ$3&gt;$C82,0,100-(AJ$3-$D82)*$E82*100)),"")</f>
        <v>30</v>
      </c>
      <c r="AK82" s="150" t="n">
        <f aca="false">IF($C82&gt;0,IF(AK$3&lt;$D82,100,IF(AK$3&gt;$C82,0,100-(AK$3-$D82)*$E82*100)),"")</f>
        <v>27.5</v>
      </c>
      <c r="AL82" s="150" t="n">
        <f aca="false">IF($C82&gt;0,IF(AL$3&lt;$D82,100,IF(AL$3&gt;$C82,0,100-(AL$3-$D82)*$E82*100)),"")</f>
        <v>25</v>
      </c>
      <c r="AM82" s="150" t="n">
        <f aca="false">IF($C82&gt;0,IF(AM$3&lt;$D82,100,IF(AM$3&gt;$C82,0,100-(AM$3-$D82)*$E82*100)),"")</f>
        <v>22.5</v>
      </c>
      <c r="AN82" s="150" t="n">
        <f aca="false">IF($C82&gt;0,IF(AN$3&lt;$D82,100,IF(AN$3&gt;$C82,0,100-(AN$3-$D82)*$E82*100)),"")</f>
        <v>0</v>
      </c>
    </row>
    <row r="83" customFormat="false" ht="22.2" hidden="false" customHeight="false" outlineLevel="0" collapsed="false">
      <c r="A83" s="163" t="s">
        <v>296</v>
      </c>
      <c r="B83" s="129" t="s">
        <v>298</v>
      </c>
      <c r="C83" s="130" t="n">
        <v>10</v>
      </c>
      <c r="E83" s="131" t="n">
        <f aca="false">IF(C83&gt;0,1/(C83-D83),"")</f>
        <v>0.1</v>
      </c>
      <c r="F83" s="149"/>
      <c r="G83" s="132" t="str">
        <f aca="false">IF(F83=0,"",IF(F83&gt;C83,1,(F83-D83)*E83))</f>
        <v/>
      </c>
      <c r="H83" s="132" t="str">
        <f aca="false">IF(F83&gt;0,1-G83,"")</f>
        <v/>
      </c>
      <c r="I83" s="150" t="n">
        <f aca="false">IF($C83&gt;0,IF(I$3&lt;$D83,100,IF(I$3&gt;$C83,0,100-(I$3-$D83)*$E83*100)),"")</f>
        <v>90</v>
      </c>
      <c r="J83" s="150" t="n">
        <f aca="false">IF($C83&gt;0,IF(J$3&lt;$D83,100,IF(J$3&gt;$C83,0,100-(J$3-$D83)*$E83*100)),"")</f>
        <v>80</v>
      </c>
      <c r="K83" s="150" t="n">
        <f aca="false">IF($C83&gt;0,IF(K$3&lt;$D83,100,IF(K$3&gt;$C83,0,100-(K$3-$D83)*$E83*100)),"")</f>
        <v>70</v>
      </c>
      <c r="L83" s="150" t="n">
        <f aca="false">IF($C83&gt;0,IF(L$3&lt;$D83,100,IF(L$3&gt;$C83,0,100-(L$3-$D83)*$E83*100)),"")</f>
        <v>60</v>
      </c>
      <c r="M83" s="150" t="n">
        <f aca="false">IF($C83&gt;0,IF(M$3&lt;$D83,100,IF(M$3&gt;$C83,0,100-(M$3-$D83)*$E83*100)),"")</f>
        <v>50</v>
      </c>
      <c r="N83" s="150" t="n">
        <f aca="false">IF($C83&gt;0,IF(N$3&lt;$D83,100,IF(N$3&gt;$C83,0,100-(N$3-$D83)*$E83*100)),"")</f>
        <v>40</v>
      </c>
      <c r="O83" s="150" t="n">
        <f aca="false">IF($C83&gt;0,IF(O$3&lt;$D83,100,IF(O$3&gt;$C83,0,100-(O$3-$D83)*$E83*100)),"")</f>
        <v>30</v>
      </c>
      <c r="P83" s="150" t="n">
        <f aca="false">IF($C83&gt;0,IF(P$3&lt;$D83,100,IF(P$3&gt;$C83,0,100-(P$3-$D83)*$E83*100)),"")</f>
        <v>20</v>
      </c>
      <c r="Q83" s="150" t="n">
        <f aca="false">IF($C83&gt;0,IF(Q$3&lt;$D83,100,IF(Q$3&gt;$C83,0,100-(Q$3-$D83)*$E83*100)),"")</f>
        <v>10</v>
      </c>
      <c r="R83" s="150" t="n">
        <f aca="false">IF($C83&gt;0,IF(R$3&lt;$D83,100,IF(R$3&gt;$C83,0,100-(R$3-$D83)*$E83*100)),"")</f>
        <v>0</v>
      </c>
      <c r="S83" s="150" t="n">
        <f aca="false">IF($C83&gt;0,IF(S$3&lt;$D83,100,IF(S$3&gt;$C83,0,100-(S$3-$D83)*$E83*100)),"")</f>
        <v>0</v>
      </c>
      <c r="T83" s="150" t="n">
        <f aca="false">IF($C83&gt;0,IF(T$3&lt;$D83,100,IF(T$3&gt;$C83,0,100-(T$3-$D83)*$E83*100)),"")</f>
        <v>0</v>
      </c>
      <c r="U83" s="150" t="n">
        <f aca="false">IF($C83&gt;0,IF(U$3&lt;$D83,100,IF(U$3&gt;$C83,0,100-(U$3-$D83)*$E83*100)),"")</f>
        <v>0</v>
      </c>
      <c r="V83" s="150" t="n">
        <f aca="false">IF($C83&gt;0,IF(V$3&lt;$D83,100,IF(V$3&gt;$C83,0,100-(V$3-$D83)*$E83*100)),"")</f>
        <v>0</v>
      </c>
      <c r="W83" s="150" t="n">
        <f aca="false">IF($C83&gt;0,IF(W$3&lt;$D83,100,IF(W$3&gt;$C83,0,100-(W$3-$D83)*$E83*100)),"")</f>
        <v>0</v>
      </c>
      <c r="X83" s="150" t="n">
        <f aca="false">IF($C83&gt;0,IF(X$3&lt;$D83,100,IF(X$3&gt;$C83,0,100-(X$3-$D83)*$E83*100)),"")</f>
        <v>0</v>
      </c>
      <c r="Y83" s="150" t="n">
        <f aca="false">IF($C83&gt;0,IF(Y$3&lt;$D83,100,IF(Y$3&gt;$C83,0,100-(Y$3-$D83)*$E83*100)),"")</f>
        <v>0</v>
      </c>
      <c r="Z83" s="150" t="n">
        <f aca="false">IF($C83&gt;0,IF(Z$3&lt;$D83,100,IF(Z$3&gt;$C83,0,100-(Z$3-$D83)*$E83*100)),"")</f>
        <v>0</v>
      </c>
      <c r="AA83" s="150" t="n">
        <f aca="false">IF($C83&gt;0,IF(AA$3&lt;$D83,100,IF(AA$3&gt;$C83,0,100-(AA$3-$D83)*$E83*100)),"")</f>
        <v>0</v>
      </c>
      <c r="AB83" s="150" t="n">
        <f aca="false">IF($C83&gt;0,IF(AB$3&lt;$D83,100,IF(AB$3&gt;$C83,0,100-(AB$3-$D83)*$E83*100)),"")</f>
        <v>0</v>
      </c>
      <c r="AC83" s="150" t="n">
        <f aca="false">IF($C83&gt;0,IF(AC$3&lt;$D83,100,IF(AC$3&gt;$C83,0,100-(AC$3-$D83)*$E83*100)),"")</f>
        <v>0</v>
      </c>
      <c r="AD83" s="150" t="n">
        <f aca="false">IF($C83&gt;0,IF(AD$3&lt;$D83,100,IF(AD$3&gt;$C83,0,100-(AD$3-$D83)*$E83*100)),"")</f>
        <v>0</v>
      </c>
      <c r="AE83" s="150" t="n">
        <f aca="false">IF($C83&gt;0,IF(AE$3&lt;$D83,100,IF(AE$3&gt;$C83,0,100-(AE$3-$D83)*$E83*100)),"")</f>
        <v>0</v>
      </c>
      <c r="AF83" s="150" t="n">
        <f aca="false">IF($C83&gt;0,IF(AF$3&lt;$D83,100,IF(AF$3&gt;$C83,0,100-(AF$3-$D83)*$E83*100)),"")</f>
        <v>0</v>
      </c>
      <c r="AG83" s="150" t="n">
        <f aca="false">IF($C83&gt;0,IF(AG$3&lt;$D83,100,IF(AG$3&gt;$C83,0,100-(AG$3-$D83)*$E83*100)),"")</f>
        <v>0</v>
      </c>
      <c r="AH83" s="150" t="n">
        <f aca="false">IF($C83&gt;0,IF(AH$3&lt;$D83,100,IF(AH$3&gt;$C83,0,100-(AH$3-$D83)*$E83*100)),"")</f>
        <v>0</v>
      </c>
      <c r="AI83" s="150" t="n">
        <f aca="false">IF($C83&gt;0,IF(AI$3&lt;$D83,100,IF(AI$3&gt;$C83,0,100-(AI$3-$D83)*$E83*100)),"")</f>
        <v>0</v>
      </c>
      <c r="AJ83" s="150" t="n">
        <f aca="false">IF($C83&gt;0,IF(AJ$3&lt;$D83,100,IF(AJ$3&gt;$C83,0,100-(AJ$3-$D83)*$E83*100)),"")</f>
        <v>0</v>
      </c>
      <c r="AK83" s="150" t="n">
        <f aca="false">IF($C83&gt;0,IF(AK$3&lt;$D83,100,IF(AK$3&gt;$C83,0,100-(AK$3-$D83)*$E83*100)),"")</f>
        <v>0</v>
      </c>
      <c r="AL83" s="150" t="n">
        <f aca="false">IF($C83&gt;0,IF(AL$3&lt;$D83,100,IF(AL$3&gt;$C83,0,100-(AL$3-$D83)*$E83*100)),"")</f>
        <v>0</v>
      </c>
      <c r="AM83" s="150" t="n">
        <f aca="false">IF($C83&gt;0,IF(AM$3&lt;$D83,100,IF(AM$3&gt;$C83,0,100-(AM$3-$D83)*$E83*100)),"")</f>
        <v>0</v>
      </c>
      <c r="AN83" s="150" t="n">
        <f aca="false">IF($C83&gt;0,IF(AN$3&lt;$D83,100,IF(AN$3&gt;$C83,0,100-(AN$3-$D83)*$E83*100)),"")</f>
        <v>0</v>
      </c>
    </row>
    <row r="84" customFormat="false" ht="22.2" hidden="false" customHeight="false" outlineLevel="0" collapsed="false">
      <c r="A84" s="163" t="s">
        <v>296</v>
      </c>
      <c r="B84" s="129" t="s">
        <v>299</v>
      </c>
      <c r="C84" s="130" t="n">
        <v>40</v>
      </c>
      <c r="E84" s="131" t="n">
        <f aca="false">IF(C84&gt;0,1/(C84-D84),"")</f>
        <v>0.025</v>
      </c>
      <c r="F84" s="149"/>
      <c r="G84" s="132" t="str">
        <f aca="false">IF(F84=0,"",IF(F84&gt;C84,1,(F84-D84)*E84))</f>
        <v/>
      </c>
      <c r="H84" s="132" t="str">
        <f aca="false">IF(F84&gt;0,1-G84,"")</f>
        <v/>
      </c>
      <c r="I84" s="150" t="n">
        <f aca="false">IF($C84&gt;0,IF(I$3&lt;$D84,100,IF(I$3&gt;$C84,0,100-(I$3-$D84)*$E84*100)),"")</f>
        <v>97.5</v>
      </c>
      <c r="J84" s="150" t="n">
        <f aca="false">IF($C84&gt;0,IF(J$3&lt;$D84,100,IF(J$3&gt;$C84,0,100-(J$3-$D84)*$E84*100)),"")</f>
        <v>95</v>
      </c>
      <c r="K84" s="150" t="n">
        <f aca="false">IF($C84&gt;0,IF(K$3&lt;$D84,100,IF(K$3&gt;$C84,0,100-(K$3-$D84)*$E84*100)),"")</f>
        <v>92.5</v>
      </c>
      <c r="L84" s="150" t="n">
        <f aca="false">IF($C84&gt;0,IF(L$3&lt;$D84,100,IF(L$3&gt;$C84,0,100-(L$3-$D84)*$E84*100)),"")</f>
        <v>90</v>
      </c>
      <c r="M84" s="150" t="n">
        <f aca="false">IF($C84&gt;0,IF(M$3&lt;$D84,100,IF(M$3&gt;$C84,0,100-(M$3-$D84)*$E84*100)),"")</f>
        <v>87.5</v>
      </c>
      <c r="N84" s="150" t="n">
        <f aca="false">IF($C84&gt;0,IF(N$3&lt;$D84,100,IF(N$3&gt;$C84,0,100-(N$3-$D84)*$E84*100)),"")</f>
        <v>85</v>
      </c>
      <c r="O84" s="150" t="n">
        <f aca="false">IF($C84&gt;0,IF(O$3&lt;$D84,100,IF(O$3&gt;$C84,0,100-(O$3-$D84)*$E84*100)),"")</f>
        <v>82.5</v>
      </c>
      <c r="P84" s="150" t="n">
        <f aca="false">IF($C84&gt;0,IF(P$3&lt;$D84,100,IF(P$3&gt;$C84,0,100-(P$3-$D84)*$E84*100)),"")</f>
        <v>80</v>
      </c>
      <c r="Q84" s="150" t="n">
        <f aca="false">IF($C84&gt;0,IF(Q$3&lt;$D84,100,IF(Q$3&gt;$C84,0,100-(Q$3-$D84)*$E84*100)),"")</f>
        <v>77.5</v>
      </c>
      <c r="R84" s="150" t="n">
        <f aca="false">IF($C84&gt;0,IF(R$3&lt;$D84,100,IF(R$3&gt;$C84,0,100-(R$3-$D84)*$E84*100)),"")</f>
        <v>75</v>
      </c>
      <c r="S84" s="150" t="n">
        <f aca="false">IF($C84&gt;0,IF(S$3&lt;$D84,100,IF(S$3&gt;$C84,0,100-(S$3-$D84)*$E84*100)),"")</f>
        <v>72.5</v>
      </c>
      <c r="T84" s="150" t="n">
        <f aca="false">IF($C84&gt;0,IF(T$3&lt;$D84,100,IF(T$3&gt;$C84,0,100-(T$3-$D84)*$E84*100)),"")</f>
        <v>70</v>
      </c>
      <c r="U84" s="150" t="n">
        <f aca="false">IF($C84&gt;0,IF(U$3&lt;$D84,100,IF(U$3&gt;$C84,0,100-(U$3-$D84)*$E84*100)),"")</f>
        <v>67.5</v>
      </c>
      <c r="V84" s="150" t="n">
        <f aca="false">IF($C84&gt;0,IF(V$3&lt;$D84,100,IF(V$3&gt;$C84,0,100-(V$3-$D84)*$E84*100)),"")</f>
        <v>65</v>
      </c>
      <c r="W84" s="150" t="n">
        <f aca="false">IF($C84&gt;0,IF(W$3&lt;$D84,100,IF(W$3&gt;$C84,0,100-(W$3-$D84)*$E84*100)),"")</f>
        <v>62.5</v>
      </c>
      <c r="X84" s="150" t="n">
        <f aca="false">IF($C84&gt;0,IF(X$3&lt;$D84,100,IF(X$3&gt;$C84,0,100-(X$3-$D84)*$E84*100)),"")</f>
        <v>60</v>
      </c>
      <c r="Y84" s="150" t="n">
        <f aca="false">IF($C84&gt;0,IF(Y$3&lt;$D84,100,IF(Y$3&gt;$C84,0,100-(Y$3-$D84)*$E84*100)),"")</f>
        <v>57.5</v>
      </c>
      <c r="Z84" s="150" t="n">
        <f aca="false">IF($C84&gt;0,IF(Z$3&lt;$D84,100,IF(Z$3&gt;$C84,0,100-(Z$3-$D84)*$E84*100)),"")</f>
        <v>55</v>
      </c>
      <c r="AA84" s="150" t="n">
        <f aca="false">IF($C84&gt;0,IF(AA$3&lt;$D84,100,IF(AA$3&gt;$C84,0,100-(AA$3-$D84)*$E84*100)),"")</f>
        <v>52.5</v>
      </c>
      <c r="AB84" s="150" t="n">
        <f aca="false">IF($C84&gt;0,IF(AB$3&lt;$D84,100,IF(AB$3&gt;$C84,0,100-(AB$3-$D84)*$E84*100)),"")</f>
        <v>50</v>
      </c>
      <c r="AC84" s="150" t="n">
        <f aca="false">IF($C84&gt;0,IF(AC$3&lt;$D84,100,IF(AC$3&gt;$C84,0,100-(AC$3-$D84)*$E84*100)),"")</f>
        <v>47.5</v>
      </c>
      <c r="AD84" s="150" t="n">
        <f aca="false">IF($C84&gt;0,IF(AD$3&lt;$D84,100,IF(AD$3&gt;$C84,0,100-(AD$3-$D84)*$E84*100)),"")</f>
        <v>45</v>
      </c>
      <c r="AE84" s="150" t="n">
        <f aca="false">IF($C84&gt;0,IF(AE$3&lt;$D84,100,IF(AE$3&gt;$C84,0,100-(AE$3-$D84)*$E84*100)),"")</f>
        <v>42.5</v>
      </c>
      <c r="AF84" s="150" t="n">
        <f aca="false">IF($C84&gt;0,IF(AF$3&lt;$D84,100,IF(AF$3&gt;$C84,0,100-(AF$3-$D84)*$E84*100)),"")</f>
        <v>40</v>
      </c>
      <c r="AG84" s="150" t="n">
        <f aca="false">IF($C84&gt;0,IF(AG$3&lt;$D84,100,IF(AG$3&gt;$C84,0,100-(AG$3-$D84)*$E84*100)),"")</f>
        <v>37.5</v>
      </c>
      <c r="AH84" s="150" t="n">
        <f aca="false">IF($C84&gt;0,IF(AH$3&lt;$D84,100,IF(AH$3&gt;$C84,0,100-(AH$3-$D84)*$E84*100)),"")</f>
        <v>35</v>
      </c>
      <c r="AI84" s="150" t="n">
        <f aca="false">IF($C84&gt;0,IF(AI$3&lt;$D84,100,IF(AI$3&gt;$C84,0,100-(AI$3-$D84)*$E84*100)),"")</f>
        <v>32.5</v>
      </c>
      <c r="AJ84" s="150" t="n">
        <f aca="false">IF($C84&gt;0,IF(AJ$3&lt;$D84,100,IF(AJ$3&gt;$C84,0,100-(AJ$3-$D84)*$E84*100)),"")</f>
        <v>30</v>
      </c>
      <c r="AK84" s="150" t="n">
        <f aca="false">IF($C84&gt;0,IF(AK$3&lt;$D84,100,IF(AK$3&gt;$C84,0,100-(AK$3-$D84)*$E84*100)),"")</f>
        <v>27.5</v>
      </c>
      <c r="AL84" s="150" t="n">
        <f aca="false">IF($C84&gt;0,IF(AL$3&lt;$D84,100,IF(AL$3&gt;$C84,0,100-(AL$3-$D84)*$E84*100)),"")</f>
        <v>25</v>
      </c>
      <c r="AM84" s="150" t="n">
        <f aca="false">IF($C84&gt;0,IF(AM$3&lt;$D84,100,IF(AM$3&gt;$C84,0,100-(AM$3-$D84)*$E84*100)),"")</f>
        <v>22.5</v>
      </c>
      <c r="AN84" s="150" t="n">
        <f aca="false">IF($C84&gt;0,IF(AN$3&lt;$D84,100,IF(AN$3&gt;$C84,0,100-(AN$3-$D84)*$E84*100)),"")</f>
        <v>0</v>
      </c>
    </row>
    <row r="85" customFormat="false" ht="22.2" hidden="false" customHeight="false" outlineLevel="0" collapsed="false">
      <c r="A85" s="163" t="s">
        <v>296</v>
      </c>
      <c r="B85" s="129" t="s">
        <v>300</v>
      </c>
      <c r="C85" s="130" t="n">
        <v>40</v>
      </c>
      <c r="E85" s="131" t="n">
        <f aca="false">IF(C85&gt;0,1/(C85-D85),"")</f>
        <v>0.025</v>
      </c>
      <c r="F85" s="149"/>
      <c r="G85" s="132" t="str">
        <f aca="false">IF(F85=0,"",IF(F85&gt;C85,1,(F85-D85)*E85))</f>
        <v/>
      </c>
      <c r="H85" s="132" t="str">
        <f aca="false">IF(F85&gt;0,1-G85,"")</f>
        <v/>
      </c>
      <c r="I85" s="150" t="n">
        <f aca="false">IF($C85&gt;0,IF(I$3&lt;$D85,100,IF(I$3&gt;$C85,0,100-(I$3-$D85)*$E85*100)),"")</f>
        <v>97.5</v>
      </c>
      <c r="J85" s="150" t="n">
        <f aca="false">IF($C85&gt;0,IF(J$3&lt;$D85,100,IF(J$3&gt;$C85,0,100-(J$3-$D85)*$E85*100)),"")</f>
        <v>95</v>
      </c>
      <c r="K85" s="150" t="n">
        <f aca="false">IF($C85&gt;0,IF(K$3&lt;$D85,100,IF(K$3&gt;$C85,0,100-(K$3-$D85)*$E85*100)),"")</f>
        <v>92.5</v>
      </c>
      <c r="L85" s="150" t="n">
        <f aca="false">IF($C85&gt;0,IF(L$3&lt;$D85,100,IF(L$3&gt;$C85,0,100-(L$3-$D85)*$E85*100)),"")</f>
        <v>90</v>
      </c>
      <c r="M85" s="150" t="n">
        <f aca="false">IF($C85&gt;0,IF(M$3&lt;$D85,100,IF(M$3&gt;$C85,0,100-(M$3-$D85)*$E85*100)),"")</f>
        <v>87.5</v>
      </c>
      <c r="N85" s="150" t="n">
        <f aca="false">IF($C85&gt;0,IF(N$3&lt;$D85,100,IF(N$3&gt;$C85,0,100-(N$3-$D85)*$E85*100)),"")</f>
        <v>85</v>
      </c>
      <c r="O85" s="150" t="n">
        <f aca="false">IF($C85&gt;0,IF(O$3&lt;$D85,100,IF(O$3&gt;$C85,0,100-(O$3-$D85)*$E85*100)),"")</f>
        <v>82.5</v>
      </c>
      <c r="P85" s="150" t="n">
        <f aca="false">IF($C85&gt;0,IF(P$3&lt;$D85,100,IF(P$3&gt;$C85,0,100-(P$3-$D85)*$E85*100)),"")</f>
        <v>80</v>
      </c>
      <c r="Q85" s="150" t="n">
        <f aca="false">IF($C85&gt;0,IF(Q$3&lt;$D85,100,IF(Q$3&gt;$C85,0,100-(Q$3-$D85)*$E85*100)),"")</f>
        <v>77.5</v>
      </c>
      <c r="R85" s="150" t="n">
        <f aca="false">IF($C85&gt;0,IF(R$3&lt;$D85,100,IF(R$3&gt;$C85,0,100-(R$3-$D85)*$E85*100)),"")</f>
        <v>75</v>
      </c>
      <c r="S85" s="150" t="n">
        <f aca="false">IF($C85&gt;0,IF(S$3&lt;$D85,100,IF(S$3&gt;$C85,0,100-(S$3-$D85)*$E85*100)),"")</f>
        <v>72.5</v>
      </c>
      <c r="T85" s="150" t="n">
        <f aca="false">IF($C85&gt;0,IF(T$3&lt;$D85,100,IF(T$3&gt;$C85,0,100-(T$3-$D85)*$E85*100)),"")</f>
        <v>70</v>
      </c>
      <c r="U85" s="150" t="n">
        <f aca="false">IF($C85&gt;0,IF(U$3&lt;$D85,100,IF(U$3&gt;$C85,0,100-(U$3-$D85)*$E85*100)),"")</f>
        <v>67.5</v>
      </c>
      <c r="V85" s="150" t="n">
        <f aca="false">IF($C85&gt;0,IF(V$3&lt;$D85,100,IF(V$3&gt;$C85,0,100-(V$3-$D85)*$E85*100)),"")</f>
        <v>65</v>
      </c>
      <c r="W85" s="150" t="n">
        <f aca="false">IF($C85&gt;0,IF(W$3&lt;$D85,100,IF(W$3&gt;$C85,0,100-(W$3-$D85)*$E85*100)),"")</f>
        <v>62.5</v>
      </c>
      <c r="X85" s="150" t="n">
        <f aca="false">IF($C85&gt;0,IF(X$3&lt;$D85,100,IF(X$3&gt;$C85,0,100-(X$3-$D85)*$E85*100)),"")</f>
        <v>60</v>
      </c>
      <c r="Y85" s="150" t="n">
        <f aca="false">IF($C85&gt;0,IF(Y$3&lt;$D85,100,IF(Y$3&gt;$C85,0,100-(Y$3-$D85)*$E85*100)),"")</f>
        <v>57.5</v>
      </c>
      <c r="Z85" s="150" t="n">
        <f aca="false">IF($C85&gt;0,IF(Z$3&lt;$D85,100,IF(Z$3&gt;$C85,0,100-(Z$3-$D85)*$E85*100)),"")</f>
        <v>55</v>
      </c>
      <c r="AA85" s="150" t="n">
        <f aca="false">IF($C85&gt;0,IF(AA$3&lt;$D85,100,IF(AA$3&gt;$C85,0,100-(AA$3-$D85)*$E85*100)),"")</f>
        <v>52.5</v>
      </c>
      <c r="AB85" s="150" t="n">
        <f aca="false">IF($C85&gt;0,IF(AB$3&lt;$D85,100,IF(AB$3&gt;$C85,0,100-(AB$3-$D85)*$E85*100)),"")</f>
        <v>50</v>
      </c>
      <c r="AC85" s="150" t="n">
        <f aca="false">IF($C85&gt;0,IF(AC$3&lt;$D85,100,IF(AC$3&gt;$C85,0,100-(AC$3-$D85)*$E85*100)),"")</f>
        <v>47.5</v>
      </c>
      <c r="AD85" s="150" t="n">
        <f aca="false">IF($C85&gt;0,IF(AD$3&lt;$D85,100,IF(AD$3&gt;$C85,0,100-(AD$3-$D85)*$E85*100)),"")</f>
        <v>45</v>
      </c>
      <c r="AE85" s="150" t="n">
        <f aca="false">IF($C85&gt;0,IF(AE$3&lt;$D85,100,IF(AE$3&gt;$C85,0,100-(AE$3-$D85)*$E85*100)),"")</f>
        <v>42.5</v>
      </c>
      <c r="AF85" s="150" t="n">
        <f aca="false">IF($C85&gt;0,IF(AF$3&lt;$D85,100,IF(AF$3&gt;$C85,0,100-(AF$3-$D85)*$E85*100)),"")</f>
        <v>40</v>
      </c>
      <c r="AG85" s="150" t="n">
        <f aca="false">IF($C85&gt;0,IF(AG$3&lt;$D85,100,IF(AG$3&gt;$C85,0,100-(AG$3-$D85)*$E85*100)),"")</f>
        <v>37.5</v>
      </c>
      <c r="AH85" s="150" t="n">
        <f aca="false">IF($C85&gt;0,IF(AH$3&lt;$D85,100,IF(AH$3&gt;$C85,0,100-(AH$3-$D85)*$E85*100)),"")</f>
        <v>35</v>
      </c>
      <c r="AI85" s="150" t="n">
        <f aca="false">IF($C85&gt;0,IF(AI$3&lt;$D85,100,IF(AI$3&gt;$C85,0,100-(AI$3-$D85)*$E85*100)),"")</f>
        <v>32.5</v>
      </c>
      <c r="AJ85" s="150" t="n">
        <f aca="false">IF($C85&gt;0,IF(AJ$3&lt;$D85,100,IF(AJ$3&gt;$C85,0,100-(AJ$3-$D85)*$E85*100)),"")</f>
        <v>30</v>
      </c>
      <c r="AK85" s="150" t="n">
        <f aca="false">IF($C85&gt;0,IF(AK$3&lt;$D85,100,IF(AK$3&gt;$C85,0,100-(AK$3-$D85)*$E85*100)),"")</f>
        <v>27.5</v>
      </c>
      <c r="AL85" s="150" t="n">
        <f aca="false">IF($C85&gt;0,IF(AL$3&lt;$D85,100,IF(AL$3&gt;$C85,0,100-(AL$3-$D85)*$E85*100)),"")</f>
        <v>25</v>
      </c>
      <c r="AM85" s="150" t="n">
        <f aca="false">IF($C85&gt;0,IF(AM$3&lt;$D85,100,IF(AM$3&gt;$C85,0,100-(AM$3-$D85)*$E85*100)),"")</f>
        <v>22.5</v>
      </c>
      <c r="AN85" s="150" t="n">
        <f aca="false">IF($C85&gt;0,IF(AN$3&lt;$D85,100,IF(AN$3&gt;$C85,0,100-(AN$3-$D85)*$E85*100)),"")</f>
        <v>0</v>
      </c>
    </row>
    <row r="86" customFormat="false" ht="22.2" hidden="false" customHeight="false" outlineLevel="0" collapsed="false">
      <c r="A86" s="163" t="s">
        <v>296</v>
      </c>
      <c r="B86" s="129" t="s">
        <v>301</v>
      </c>
      <c r="C86" s="130" t="n">
        <v>20</v>
      </c>
      <c r="E86" s="131" t="n">
        <f aca="false">IF(C86&gt;0,1/(C86-D86),"")</f>
        <v>0.05</v>
      </c>
      <c r="F86" s="149"/>
      <c r="G86" s="132" t="str">
        <f aca="false">IF(F86=0,"",IF(F86&gt;C86,1,(F86-D86)*E86))</f>
        <v/>
      </c>
      <c r="H86" s="132" t="str">
        <f aca="false">IF(F86&gt;0,1-G86,"")</f>
        <v/>
      </c>
      <c r="I86" s="150" t="n">
        <f aca="false">IF($C86&gt;0,IF(I$3&lt;$D86,100,IF(I$3&gt;$C86,0,100-(I$3-$D86)*$E86*100)),"")</f>
        <v>95</v>
      </c>
      <c r="J86" s="150" t="n">
        <f aca="false">IF($C86&gt;0,IF(J$3&lt;$D86,100,IF(J$3&gt;$C86,0,100-(J$3-$D86)*$E86*100)),"")</f>
        <v>90</v>
      </c>
      <c r="K86" s="150" t="n">
        <f aca="false">IF($C86&gt;0,IF(K$3&lt;$D86,100,IF(K$3&gt;$C86,0,100-(K$3-$D86)*$E86*100)),"")</f>
        <v>85</v>
      </c>
      <c r="L86" s="150" t="n">
        <f aca="false">IF($C86&gt;0,IF(L$3&lt;$D86,100,IF(L$3&gt;$C86,0,100-(L$3-$D86)*$E86*100)),"")</f>
        <v>80</v>
      </c>
      <c r="M86" s="150" t="n">
        <f aca="false">IF($C86&gt;0,IF(M$3&lt;$D86,100,IF(M$3&gt;$C86,0,100-(M$3-$D86)*$E86*100)),"")</f>
        <v>75</v>
      </c>
      <c r="N86" s="150" t="n">
        <f aca="false">IF($C86&gt;0,IF(N$3&lt;$D86,100,IF(N$3&gt;$C86,0,100-(N$3-$D86)*$E86*100)),"")</f>
        <v>70</v>
      </c>
      <c r="O86" s="150" t="n">
        <f aca="false">IF($C86&gt;0,IF(O$3&lt;$D86,100,IF(O$3&gt;$C86,0,100-(O$3-$D86)*$E86*100)),"")</f>
        <v>65</v>
      </c>
      <c r="P86" s="150" t="n">
        <f aca="false">IF($C86&gt;0,IF(P$3&lt;$D86,100,IF(P$3&gt;$C86,0,100-(P$3-$D86)*$E86*100)),"")</f>
        <v>60</v>
      </c>
      <c r="Q86" s="150" t="n">
        <f aca="false">IF($C86&gt;0,IF(Q$3&lt;$D86,100,IF(Q$3&gt;$C86,0,100-(Q$3-$D86)*$E86*100)),"")</f>
        <v>55</v>
      </c>
      <c r="R86" s="150" t="n">
        <f aca="false">IF($C86&gt;0,IF(R$3&lt;$D86,100,IF(R$3&gt;$C86,0,100-(R$3-$D86)*$E86*100)),"")</f>
        <v>50</v>
      </c>
      <c r="S86" s="150" t="n">
        <f aca="false">IF($C86&gt;0,IF(S$3&lt;$D86,100,IF(S$3&gt;$C86,0,100-(S$3-$D86)*$E86*100)),"")</f>
        <v>45</v>
      </c>
      <c r="T86" s="150" t="n">
        <f aca="false">IF($C86&gt;0,IF(T$3&lt;$D86,100,IF(T$3&gt;$C86,0,100-(T$3-$D86)*$E86*100)),"")</f>
        <v>40</v>
      </c>
      <c r="U86" s="150" t="n">
        <f aca="false">IF($C86&gt;0,IF(U$3&lt;$D86,100,IF(U$3&gt;$C86,0,100-(U$3-$D86)*$E86*100)),"")</f>
        <v>35</v>
      </c>
      <c r="V86" s="150" t="n">
        <f aca="false">IF($C86&gt;0,IF(V$3&lt;$D86,100,IF(V$3&gt;$C86,0,100-(V$3-$D86)*$E86*100)),"")</f>
        <v>30</v>
      </c>
      <c r="W86" s="150" t="n">
        <f aca="false">IF($C86&gt;0,IF(W$3&lt;$D86,100,IF(W$3&gt;$C86,0,100-(W$3-$D86)*$E86*100)),"")</f>
        <v>25</v>
      </c>
      <c r="X86" s="150" t="n">
        <f aca="false">IF($C86&gt;0,IF(X$3&lt;$D86,100,IF(X$3&gt;$C86,0,100-(X$3-$D86)*$E86*100)),"")</f>
        <v>20</v>
      </c>
      <c r="Y86" s="150" t="n">
        <f aca="false">IF($C86&gt;0,IF(Y$3&lt;$D86,100,IF(Y$3&gt;$C86,0,100-(Y$3-$D86)*$E86*100)),"")</f>
        <v>15</v>
      </c>
      <c r="Z86" s="150" t="n">
        <f aca="false">IF($C86&gt;0,IF(Z$3&lt;$D86,100,IF(Z$3&gt;$C86,0,100-(Z$3-$D86)*$E86*100)),"")</f>
        <v>10</v>
      </c>
      <c r="AA86" s="150" t="n">
        <f aca="false">IF($C86&gt;0,IF(AA$3&lt;$D86,100,IF(AA$3&gt;$C86,0,100-(AA$3-$D86)*$E86*100)),"")</f>
        <v>5</v>
      </c>
      <c r="AB86" s="150" t="n">
        <f aca="false">IF($C86&gt;0,IF(AB$3&lt;$D86,100,IF(AB$3&gt;$C86,0,100-(AB$3-$D86)*$E86*100)),"")</f>
        <v>0</v>
      </c>
      <c r="AC86" s="150" t="n">
        <f aca="false">IF($C86&gt;0,IF(AC$3&lt;$D86,100,IF(AC$3&gt;$C86,0,100-(AC$3-$D86)*$E86*100)),"")</f>
        <v>0</v>
      </c>
      <c r="AD86" s="150" t="n">
        <f aca="false">IF($C86&gt;0,IF(AD$3&lt;$D86,100,IF(AD$3&gt;$C86,0,100-(AD$3-$D86)*$E86*100)),"")</f>
        <v>0</v>
      </c>
      <c r="AE86" s="150" t="n">
        <f aca="false">IF($C86&gt;0,IF(AE$3&lt;$D86,100,IF(AE$3&gt;$C86,0,100-(AE$3-$D86)*$E86*100)),"")</f>
        <v>0</v>
      </c>
      <c r="AF86" s="150" t="n">
        <f aca="false">IF($C86&gt;0,IF(AF$3&lt;$D86,100,IF(AF$3&gt;$C86,0,100-(AF$3-$D86)*$E86*100)),"")</f>
        <v>0</v>
      </c>
      <c r="AG86" s="150" t="n">
        <f aca="false">IF($C86&gt;0,IF(AG$3&lt;$D86,100,IF(AG$3&gt;$C86,0,100-(AG$3-$D86)*$E86*100)),"")</f>
        <v>0</v>
      </c>
      <c r="AH86" s="150" t="n">
        <f aca="false">IF($C86&gt;0,IF(AH$3&lt;$D86,100,IF(AH$3&gt;$C86,0,100-(AH$3-$D86)*$E86*100)),"")</f>
        <v>0</v>
      </c>
      <c r="AI86" s="150" t="n">
        <f aca="false">IF($C86&gt;0,IF(AI$3&lt;$D86,100,IF(AI$3&gt;$C86,0,100-(AI$3-$D86)*$E86*100)),"")</f>
        <v>0</v>
      </c>
      <c r="AJ86" s="150" t="n">
        <f aca="false">IF($C86&gt;0,IF(AJ$3&lt;$D86,100,IF(AJ$3&gt;$C86,0,100-(AJ$3-$D86)*$E86*100)),"")</f>
        <v>0</v>
      </c>
      <c r="AK86" s="150" t="n">
        <f aca="false">IF($C86&gt;0,IF(AK$3&lt;$D86,100,IF(AK$3&gt;$C86,0,100-(AK$3-$D86)*$E86*100)),"")</f>
        <v>0</v>
      </c>
      <c r="AL86" s="150" t="n">
        <f aca="false">IF($C86&gt;0,IF(AL$3&lt;$D86,100,IF(AL$3&gt;$C86,0,100-(AL$3-$D86)*$E86*100)),"")</f>
        <v>0</v>
      </c>
      <c r="AM86" s="150" t="n">
        <f aca="false">IF($C86&gt;0,IF(AM$3&lt;$D86,100,IF(AM$3&gt;$C86,0,100-(AM$3-$D86)*$E86*100)),"")</f>
        <v>0</v>
      </c>
      <c r="AN86" s="150" t="n">
        <f aca="false">IF($C86&gt;0,IF(AN$3&lt;$D86,100,IF(AN$3&gt;$C86,0,100-(AN$3-$D86)*$E86*100)),"")</f>
        <v>0</v>
      </c>
    </row>
    <row r="87" customFormat="false" ht="22.2" hidden="false" customHeight="false" outlineLevel="0" collapsed="false">
      <c r="A87" s="163" t="s">
        <v>296</v>
      </c>
      <c r="B87" s="129" t="s">
        <v>302</v>
      </c>
      <c r="C87" s="130" t="n">
        <v>10</v>
      </c>
      <c r="E87" s="131" t="n">
        <f aca="false">IF(C87&gt;0,1/(C87-D87),"")</f>
        <v>0.1</v>
      </c>
      <c r="F87" s="149"/>
      <c r="G87" s="132" t="str">
        <f aca="false">IF(F87=0,"",IF(F87&gt;C87,1,(F87-D87)*E87))</f>
        <v/>
      </c>
      <c r="H87" s="132" t="str">
        <f aca="false">IF(F87&gt;0,1-G87,"")</f>
        <v/>
      </c>
      <c r="I87" s="150" t="n">
        <f aca="false">IF($C87&gt;0,IF(I$3&lt;$D87,100,IF(I$3&gt;$C87,0,100-(I$3-$D87)*$E87*100)),"")</f>
        <v>90</v>
      </c>
      <c r="J87" s="150" t="n">
        <f aca="false">IF($C87&gt;0,IF(J$3&lt;$D87,100,IF(J$3&gt;$C87,0,100-(J$3-$D87)*$E87*100)),"")</f>
        <v>80</v>
      </c>
      <c r="K87" s="150" t="n">
        <f aca="false">IF($C87&gt;0,IF(K$3&lt;$D87,100,IF(K$3&gt;$C87,0,100-(K$3-$D87)*$E87*100)),"")</f>
        <v>70</v>
      </c>
      <c r="L87" s="150" t="n">
        <f aca="false">IF($C87&gt;0,IF(L$3&lt;$D87,100,IF(L$3&gt;$C87,0,100-(L$3-$D87)*$E87*100)),"")</f>
        <v>60</v>
      </c>
      <c r="M87" s="150" t="n">
        <f aca="false">IF($C87&gt;0,IF(M$3&lt;$D87,100,IF(M$3&gt;$C87,0,100-(M$3-$D87)*$E87*100)),"")</f>
        <v>50</v>
      </c>
      <c r="N87" s="150" t="n">
        <f aca="false">IF($C87&gt;0,IF(N$3&lt;$D87,100,IF(N$3&gt;$C87,0,100-(N$3-$D87)*$E87*100)),"")</f>
        <v>40</v>
      </c>
      <c r="O87" s="150" t="n">
        <f aca="false">IF($C87&gt;0,IF(O$3&lt;$D87,100,IF(O$3&gt;$C87,0,100-(O$3-$D87)*$E87*100)),"")</f>
        <v>30</v>
      </c>
      <c r="P87" s="150" t="n">
        <f aca="false">IF($C87&gt;0,IF(P$3&lt;$D87,100,IF(P$3&gt;$C87,0,100-(P$3-$D87)*$E87*100)),"")</f>
        <v>20</v>
      </c>
      <c r="Q87" s="150" t="n">
        <f aca="false">IF($C87&gt;0,IF(Q$3&lt;$D87,100,IF(Q$3&gt;$C87,0,100-(Q$3-$D87)*$E87*100)),"")</f>
        <v>10</v>
      </c>
      <c r="R87" s="150" t="n">
        <f aca="false">IF($C87&gt;0,IF(R$3&lt;$D87,100,IF(R$3&gt;$C87,0,100-(R$3-$D87)*$E87*100)),"")</f>
        <v>0</v>
      </c>
      <c r="S87" s="150" t="n">
        <f aca="false">IF($C87&gt;0,IF(S$3&lt;$D87,100,IF(S$3&gt;$C87,0,100-(S$3-$D87)*$E87*100)),"")</f>
        <v>0</v>
      </c>
      <c r="T87" s="150" t="n">
        <f aca="false">IF($C87&gt;0,IF(T$3&lt;$D87,100,IF(T$3&gt;$C87,0,100-(T$3-$D87)*$E87*100)),"")</f>
        <v>0</v>
      </c>
      <c r="U87" s="150" t="n">
        <f aca="false">IF($C87&gt;0,IF(U$3&lt;$D87,100,IF(U$3&gt;$C87,0,100-(U$3-$D87)*$E87*100)),"")</f>
        <v>0</v>
      </c>
      <c r="V87" s="150" t="n">
        <f aca="false">IF($C87&gt;0,IF(V$3&lt;$D87,100,IF(V$3&gt;$C87,0,100-(V$3-$D87)*$E87*100)),"")</f>
        <v>0</v>
      </c>
      <c r="W87" s="150" t="n">
        <f aca="false">IF($C87&gt;0,IF(W$3&lt;$D87,100,IF(W$3&gt;$C87,0,100-(W$3-$D87)*$E87*100)),"")</f>
        <v>0</v>
      </c>
      <c r="X87" s="150" t="n">
        <f aca="false">IF($C87&gt;0,IF(X$3&lt;$D87,100,IF(X$3&gt;$C87,0,100-(X$3-$D87)*$E87*100)),"")</f>
        <v>0</v>
      </c>
      <c r="Y87" s="150" t="n">
        <f aca="false">IF($C87&gt;0,IF(Y$3&lt;$D87,100,IF(Y$3&gt;$C87,0,100-(Y$3-$D87)*$E87*100)),"")</f>
        <v>0</v>
      </c>
      <c r="Z87" s="150" t="n">
        <f aca="false">IF($C87&gt;0,IF(Z$3&lt;$D87,100,IF(Z$3&gt;$C87,0,100-(Z$3-$D87)*$E87*100)),"")</f>
        <v>0</v>
      </c>
      <c r="AA87" s="150" t="n">
        <f aca="false">IF($C87&gt;0,IF(AA$3&lt;$D87,100,IF(AA$3&gt;$C87,0,100-(AA$3-$D87)*$E87*100)),"")</f>
        <v>0</v>
      </c>
      <c r="AB87" s="150" t="n">
        <f aca="false">IF($C87&gt;0,IF(AB$3&lt;$D87,100,IF(AB$3&gt;$C87,0,100-(AB$3-$D87)*$E87*100)),"")</f>
        <v>0</v>
      </c>
      <c r="AC87" s="150" t="n">
        <f aca="false">IF($C87&gt;0,IF(AC$3&lt;$D87,100,IF(AC$3&gt;$C87,0,100-(AC$3-$D87)*$E87*100)),"")</f>
        <v>0</v>
      </c>
      <c r="AD87" s="150" t="n">
        <f aca="false">IF($C87&gt;0,IF(AD$3&lt;$D87,100,IF(AD$3&gt;$C87,0,100-(AD$3-$D87)*$E87*100)),"")</f>
        <v>0</v>
      </c>
      <c r="AE87" s="150" t="n">
        <f aca="false">IF($C87&gt;0,IF(AE$3&lt;$D87,100,IF(AE$3&gt;$C87,0,100-(AE$3-$D87)*$E87*100)),"")</f>
        <v>0</v>
      </c>
      <c r="AF87" s="150" t="n">
        <f aca="false">IF($C87&gt;0,IF(AF$3&lt;$D87,100,IF(AF$3&gt;$C87,0,100-(AF$3-$D87)*$E87*100)),"")</f>
        <v>0</v>
      </c>
      <c r="AG87" s="150" t="n">
        <f aca="false">IF($C87&gt;0,IF(AG$3&lt;$D87,100,IF(AG$3&gt;$C87,0,100-(AG$3-$D87)*$E87*100)),"")</f>
        <v>0</v>
      </c>
      <c r="AH87" s="150" t="n">
        <f aca="false">IF($C87&gt;0,IF(AH$3&lt;$D87,100,IF(AH$3&gt;$C87,0,100-(AH$3-$D87)*$E87*100)),"")</f>
        <v>0</v>
      </c>
      <c r="AI87" s="150" t="n">
        <f aca="false">IF($C87&gt;0,IF(AI$3&lt;$D87,100,IF(AI$3&gt;$C87,0,100-(AI$3-$D87)*$E87*100)),"")</f>
        <v>0</v>
      </c>
      <c r="AJ87" s="150" t="n">
        <f aca="false">IF($C87&gt;0,IF(AJ$3&lt;$D87,100,IF(AJ$3&gt;$C87,0,100-(AJ$3-$D87)*$E87*100)),"")</f>
        <v>0</v>
      </c>
      <c r="AK87" s="150" t="n">
        <f aca="false">IF($C87&gt;0,IF(AK$3&lt;$D87,100,IF(AK$3&gt;$C87,0,100-(AK$3-$D87)*$E87*100)),"")</f>
        <v>0</v>
      </c>
      <c r="AL87" s="150" t="n">
        <f aca="false">IF($C87&gt;0,IF(AL$3&lt;$D87,100,IF(AL$3&gt;$C87,0,100-(AL$3-$D87)*$E87*100)),"")</f>
        <v>0</v>
      </c>
      <c r="AM87" s="150" t="n">
        <f aca="false">IF($C87&gt;0,IF(AM$3&lt;$D87,100,IF(AM$3&gt;$C87,0,100-(AM$3-$D87)*$E87*100)),"")</f>
        <v>0</v>
      </c>
      <c r="AN87" s="150" t="n">
        <f aca="false">IF($C87&gt;0,IF(AN$3&lt;$D87,100,IF(AN$3&gt;$C87,0,100-(AN$3-$D87)*$E87*100)),"")</f>
        <v>0</v>
      </c>
    </row>
    <row r="88" customFormat="false" ht="12.8" hidden="false" customHeight="false" outlineLevel="0" collapsed="false">
      <c r="A88" s="163" t="s">
        <v>296</v>
      </c>
      <c r="B88" s="129" t="s">
        <v>303</v>
      </c>
      <c r="C88" s="130" t="n">
        <v>15</v>
      </c>
      <c r="E88" s="131" t="n">
        <f aca="false">IF(C88&gt;0,1/(C88-D88),"")</f>
        <v>0.0666666666666667</v>
      </c>
      <c r="F88" s="149"/>
      <c r="G88" s="132" t="str">
        <f aca="false">IF(F88=0,"",IF(F88&gt;C88,1,(F88-D88)*E88))</f>
        <v/>
      </c>
      <c r="H88" s="132" t="str">
        <f aca="false">IF(F88&gt;0,1-G88,"")</f>
        <v/>
      </c>
      <c r="I88" s="150" t="n">
        <f aca="false">IF($C88&gt;0,IF(I$3&lt;$D88,100,IF(I$3&gt;$C88,0,100-(I$3-$D88)*$E88*100)),"")</f>
        <v>93.3333333333333</v>
      </c>
      <c r="J88" s="150" t="n">
        <f aca="false">IF($C88&gt;0,IF(J$3&lt;$D88,100,IF(J$3&gt;$C88,0,100-(J$3-$D88)*$E88*100)),"")</f>
        <v>86.6666666666667</v>
      </c>
      <c r="K88" s="150" t="n">
        <f aca="false">IF($C88&gt;0,IF(K$3&lt;$D88,100,IF(K$3&gt;$C88,0,100-(K$3-$D88)*$E88*100)),"")</f>
        <v>80</v>
      </c>
      <c r="L88" s="150" t="n">
        <f aca="false">IF($C88&gt;0,IF(L$3&lt;$D88,100,IF(L$3&gt;$C88,0,100-(L$3-$D88)*$E88*100)),"")</f>
        <v>73.3333333333333</v>
      </c>
      <c r="M88" s="150" t="n">
        <f aca="false">IF($C88&gt;0,IF(M$3&lt;$D88,100,IF(M$3&gt;$C88,0,100-(M$3-$D88)*$E88*100)),"")</f>
        <v>66.6666666666667</v>
      </c>
      <c r="N88" s="150" t="n">
        <f aca="false">IF($C88&gt;0,IF(N$3&lt;$D88,100,IF(N$3&gt;$C88,0,100-(N$3-$D88)*$E88*100)),"")</f>
        <v>60</v>
      </c>
      <c r="O88" s="150" t="n">
        <f aca="false">IF($C88&gt;0,IF(O$3&lt;$D88,100,IF(O$3&gt;$C88,0,100-(O$3-$D88)*$E88*100)),"")</f>
        <v>53.3333333333333</v>
      </c>
      <c r="P88" s="150" t="n">
        <f aca="false">IF($C88&gt;0,IF(P$3&lt;$D88,100,IF(P$3&gt;$C88,0,100-(P$3-$D88)*$E88*100)),"")</f>
        <v>46.6666666666667</v>
      </c>
      <c r="Q88" s="150" t="n">
        <f aca="false">IF($C88&gt;0,IF(Q$3&lt;$D88,100,IF(Q$3&gt;$C88,0,100-(Q$3-$D88)*$E88*100)),"")</f>
        <v>40</v>
      </c>
      <c r="R88" s="150" t="n">
        <f aca="false">IF($C88&gt;0,IF(R$3&lt;$D88,100,IF(R$3&gt;$C88,0,100-(R$3-$D88)*$E88*100)),"")</f>
        <v>33.3333333333333</v>
      </c>
      <c r="S88" s="150" t="n">
        <f aca="false">IF($C88&gt;0,IF(S$3&lt;$D88,100,IF(S$3&gt;$C88,0,100-(S$3-$D88)*$E88*100)),"")</f>
        <v>26.6666666666667</v>
      </c>
      <c r="T88" s="150" t="n">
        <f aca="false">IF($C88&gt;0,IF(T$3&lt;$D88,100,IF(T$3&gt;$C88,0,100-(T$3-$D88)*$E88*100)),"")</f>
        <v>20</v>
      </c>
      <c r="U88" s="150" t="n">
        <f aca="false">IF($C88&gt;0,IF(U$3&lt;$D88,100,IF(U$3&gt;$C88,0,100-(U$3-$D88)*$E88*100)),"")</f>
        <v>13.3333333333333</v>
      </c>
      <c r="V88" s="150" t="n">
        <f aca="false">IF($C88&gt;0,IF(V$3&lt;$D88,100,IF(V$3&gt;$C88,0,100-(V$3-$D88)*$E88*100)),"")</f>
        <v>6.66666666666667</v>
      </c>
      <c r="W88" s="150" t="n">
        <f aca="false">IF($C88&gt;0,IF(W$3&lt;$D88,100,IF(W$3&gt;$C88,0,100-(W$3-$D88)*$E88*100)),"")</f>
        <v>0</v>
      </c>
      <c r="X88" s="150" t="n">
        <f aca="false">IF($C88&gt;0,IF(X$3&lt;$D88,100,IF(X$3&gt;$C88,0,100-(X$3-$D88)*$E88*100)),"")</f>
        <v>0</v>
      </c>
      <c r="Y88" s="150" t="n">
        <f aca="false">IF($C88&gt;0,IF(Y$3&lt;$D88,100,IF(Y$3&gt;$C88,0,100-(Y$3-$D88)*$E88*100)),"")</f>
        <v>0</v>
      </c>
      <c r="Z88" s="150" t="n">
        <f aca="false">IF($C88&gt;0,IF(Z$3&lt;$D88,100,IF(Z$3&gt;$C88,0,100-(Z$3-$D88)*$E88*100)),"")</f>
        <v>0</v>
      </c>
      <c r="AA88" s="150" t="n">
        <f aca="false">IF($C88&gt;0,IF(AA$3&lt;$D88,100,IF(AA$3&gt;$C88,0,100-(AA$3-$D88)*$E88*100)),"")</f>
        <v>0</v>
      </c>
      <c r="AB88" s="150" t="n">
        <f aca="false">IF($C88&gt;0,IF(AB$3&lt;$D88,100,IF(AB$3&gt;$C88,0,100-(AB$3-$D88)*$E88*100)),"")</f>
        <v>0</v>
      </c>
      <c r="AC88" s="150" t="n">
        <f aca="false">IF($C88&gt;0,IF(AC$3&lt;$D88,100,IF(AC$3&gt;$C88,0,100-(AC$3-$D88)*$E88*100)),"")</f>
        <v>0</v>
      </c>
      <c r="AD88" s="150" t="n">
        <f aca="false">IF($C88&gt;0,IF(AD$3&lt;$D88,100,IF(AD$3&gt;$C88,0,100-(AD$3-$D88)*$E88*100)),"")</f>
        <v>0</v>
      </c>
      <c r="AE88" s="150" t="n">
        <f aca="false">IF($C88&gt;0,IF(AE$3&lt;$D88,100,IF(AE$3&gt;$C88,0,100-(AE$3-$D88)*$E88*100)),"")</f>
        <v>0</v>
      </c>
      <c r="AF88" s="150" t="n">
        <f aca="false">IF($C88&gt;0,IF(AF$3&lt;$D88,100,IF(AF$3&gt;$C88,0,100-(AF$3-$D88)*$E88*100)),"")</f>
        <v>0</v>
      </c>
      <c r="AG88" s="150" t="n">
        <f aca="false">IF($C88&gt;0,IF(AG$3&lt;$D88,100,IF(AG$3&gt;$C88,0,100-(AG$3-$D88)*$E88*100)),"")</f>
        <v>0</v>
      </c>
      <c r="AH88" s="150" t="n">
        <f aca="false">IF($C88&gt;0,IF(AH$3&lt;$D88,100,IF(AH$3&gt;$C88,0,100-(AH$3-$D88)*$E88*100)),"")</f>
        <v>0</v>
      </c>
      <c r="AI88" s="150" t="n">
        <f aca="false">IF($C88&gt;0,IF(AI$3&lt;$D88,100,IF(AI$3&gt;$C88,0,100-(AI$3-$D88)*$E88*100)),"")</f>
        <v>0</v>
      </c>
      <c r="AJ88" s="150" t="n">
        <f aca="false">IF($C88&gt;0,IF(AJ$3&lt;$D88,100,IF(AJ$3&gt;$C88,0,100-(AJ$3-$D88)*$E88*100)),"")</f>
        <v>0</v>
      </c>
      <c r="AK88" s="150" t="n">
        <f aca="false">IF($C88&gt;0,IF(AK$3&lt;$D88,100,IF(AK$3&gt;$C88,0,100-(AK$3-$D88)*$E88*100)),"")</f>
        <v>0</v>
      </c>
      <c r="AL88" s="150" t="n">
        <f aca="false">IF($C88&gt;0,IF(AL$3&lt;$D88,100,IF(AL$3&gt;$C88,0,100-(AL$3-$D88)*$E88*100)),"")</f>
        <v>0</v>
      </c>
      <c r="AM88" s="150" t="n">
        <f aca="false">IF($C88&gt;0,IF(AM$3&lt;$D88,100,IF(AM$3&gt;$C88,0,100-(AM$3-$D88)*$E88*100)),"")</f>
        <v>0</v>
      </c>
      <c r="AN88" s="150" t="n">
        <f aca="false">IF($C88&gt;0,IF(AN$3&lt;$D88,100,IF(AN$3&gt;$C88,0,100-(AN$3-$D88)*$E88*100)),"")</f>
        <v>0</v>
      </c>
    </row>
    <row r="89" customFormat="false" ht="22.2" hidden="false" customHeight="false" outlineLevel="0" collapsed="false">
      <c r="A89" s="163" t="s">
        <v>296</v>
      </c>
      <c r="B89" s="129" t="s">
        <v>304</v>
      </c>
      <c r="C89" s="130" t="n">
        <v>15</v>
      </c>
      <c r="E89" s="131" t="n">
        <f aca="false">IF(C89&gt;0,1/(C89-D89),"")</f>
        <v>0.0666666666666667</v>
      </c>
      <c r="F89" s="149"/>
      <c r="G89" s="132" t="str">
        <f aca="false">IF(F89=0,"",IF(F89&gt;C89,1,(F89-D89)*E89))</f>
        <v/>
      </c>
      <c r="H89" s="132" t="str">
        <f aca="false">IF(F89&gt;0,1-G89,"")</f>
        <v/>
      </c>
      <c r="I89" s="150" t="n">
        <f aca="false">IF($C89&gt;0,IF(I$3&lt;$D89,100,IF(I$3&gt;$C89,0,100-(I$3-$D89)*$E89*100)),"")</f>
        <v>93.3333333333333</v>
      </c>
      <c r="J89" s="150" t="n">
        <f aca="false">IF($C89&gt;0,IF(J$3&lt;$D89,100,IF(J$3&gt;$C89,0,100-(J$3-$D89)*$E89*100)),"")</f>
        <v>86.6666666666667</v>
      </c>
      <c r="K89" s="150" t="n">
        <f aca="false">IF($C89&gt;0,IF(K$3&lt;$D89,100,IF(K$3&gt;$C89,0,100-(K$3-$D89)*$E89*100)),"")</f>
        <v>80</v>
      </c>
      <c r="L89" s="150" t="n">
        <f aca="false">IF($C89&gt;0,IF(L$3&lt;$D89,100,IF(L$3&gt;$C89,0,100-(L$3-$D89)*$E89*100)),"")</f>
        <v>73.3333333333333</v>
      </c>
      <c r="M89" s="150" t="n">
        <f aca="false">IF($C89&gt;0,IF(M$3&lt;$D89,100,IF(M$3&gt;$C89,0,100-(M$3-$D89)*$E89*100)),"")</f>
        <v>66.6666666666667</v>
      </c>
      <c r="N89" s="150" t="n">
        <f aca="false">IF($C89&gt;0,IF(N$3&lt;$D89,100,IF(N$3&gt;$C89,0,100-(N$3-$D89)*$E89*100)),"")</f>
        <v>60</v>
      </c>
      <c r="O89" s="150" t="n">
        <f aca="false">IF($C89&gt;0,IF(O$3&lt;$D89,100,IF(O$3&gt;$C89,0,100-(O$3-$D89)*$E89*100)),"")</f>
        <v>53.3333333333333</v>
      </c>
      <c r="P89" s="150" t="n">
        <f aca="false">IF($C89&gt;0,IF(P$3&lt;$D89,100,IF(P$3&gt;$C89,0,100-(P$3-$D89)*$E89*100)),"")</f>
        <v>46.6666666666667</v>
      </c>
      <c r="Q89" s="150" t="n">
        <f aca="false">IF($C89&gt;0,IF(Q$3&lt;$D89,100,IF(Q$3&gt;$C89,0,100-(Q$3-$D89)*$E89*100)),"")</f>
        <v>40</v>
      </c>
      <c r="R89" s="150" t="n">
        <f aca="false">IF($C89&gt;0,IF(R$3&lt;$D89,100,IF(R$3&gt;$C89,0,100-(R$3-$D89)*$E89*100)),"")</f>
        <v>33.3333333333333</v>
      </c>
      <c r="S89" s="150" t="n">
        <f aca="false">IF($C89&gt;0,IF(S$3&lt;$D89,100,IF(S$3&gt;$C89,0,100-(S$3-$D89)*$E89*100)),"")</f>
        <v>26.6666666666667</v>
      </c>
      <c r="T89" s="150" t="n">
        <f aca="false">IF($C89&gt;0,IF(T$3&lt;$D89,100,IF(T$3&gt;$C89,0,100-(T$3-$D89)*$E89*100)),"")</f>
        <v>20</v>
      </c>
      <c r="U89" s="150" t="n">
        <f aca="false">IF($C89&gt;0,IF(U$3&lt;$D89,100,IF(U$3&gt;$C89,0,100-(U$3-$D89)*$E89*100)),"")</f>
        <v>13.3333333333333</v>
      </c>
      <c r="V89" s="150" t="n">
        <f aca="false">IF($C89&gt;0,IF(V$3&lt;$D89,100,IF(V$3&gt;$C89,0,100-(V$3-$D89)*$E89*100)),"")</f>
        <v>6.66666666666667</v>
      </c>
      <c r="W89" s="150" t="n">
        <f aca="false">IF($C89&gt;0,IF(W$3&lt;$D89,100,IF(W$3&gt;$C89,0,100-(W$3-$D89)*$E89*100)),"")</f>
        <v>0</v>
      </c>
      <c r="X89" s="150" t="n">
        <f aca="false">IF($C89&gt;0,IF(X$3&lt;$D89,100,IF(X$3&gt;$C89,0,100-(X$3-$D89)*$E89*100)),"")</f>
        <v>0</v>
      </c>
      <c r="Y89" s="150" t="n">
        <f aca="false">IF($C89&gt;0,IF(Y$3&lt;$D89,100,IF(Y$3&gt;$C89,0,100-(Y$3-$D89)*$E89*100)),"")</f>
        <v>0</v>
      </c>
      <c r="Z89" s="150" t="n">
        <f aca="false">IF($C89&gt;0,IF(Z$3&lt;$D89,100,IF(Z$3&gt;$C89,0,100-(Z$3-$D89)*$E89*100)),"")</f>
        <v>0</v>
      </c>
      <c r="AA89" s="150" t="n">
        <f aca="false">IF($C89&gt;0,IF(AA$3&lt;$D89,100,IF(AA$3&gt;$C89,0,100-(AA$3-$D89)*$E89*100)),"")</f>
        <v>0</v>
      </c>
      <c r="AB89" s="150" t="n">
        <f aca="false">IF($C89&gt;0,IF(AB$3&lt;$D89,100,IF(AB$3&gt;$C89,0,100-(AB$3-$D89)*$E89*100)),"")</f>
        <v>0</v>
      </c>
      <c r="AC89" s="150" t="n">
        <f aca="false">IF($C89&gt;0,IF(AC$3&lt;$D89,100,IF(AC$3&gt;$C89,0,100-(AC$3-$D89)*$E89*100)),"")</f>
        <v>0</v>
      </c>
      <c r="AD89" s="150" t="n">
        <f aca="false">IF($C89&gt;0,IF(AD$3&lt;$D89,100,IF(AD$3&gt;$C89,0,100-(AD$3-$D89)*$E89*100)),"")</f>
        <v>0</v>
      </c>
      <c r="AE89" s="150" t="n">
        <f aca="false">IF($C89&gt;0,IF(AE$3&lt;$D89,100,IF(AE$3&gt;$C89,0,100-(AE$3-$D89)*$E89*100)),"")</f>
        <v>0</v>
      </c>
      <c r="AF89" s="150" t="n">
        <f aca="false">IF($C89&gt;0,IF(AF$3&lt;$D89,100,IF(AF$3&gt;$C89,0,100-(AF$3-$D89)*$E89*100)),"")</f>
        <v>0</v>
      </c>
      <c r="AG89" s="150" t="n">
        <f aca="false">IF($C89&gt;0,IF(AG$3&lt;$D89,100,IF(AG$3&gt;$C89,0,100-(AG$3-$D89)*$E89*100)),"")</f>
        <v>0</v>
      </c>
      <c r="AH89" s="150" t="n">
        <f aca="false">IF($C89&gt;0,IF(AH$3&lt;$D89,100,IF(AH$3&gt;$C89,0,100-(AH$3-$D89)*$E89*100)),"")</f>
        <v>0</v>
      </c>
      <c r="AI89" s="150" t="n">
        <f aca="false">IF($C89&gt;0,IF(AI$3&lt;$D89,100,IF(AI$3&gt;$C89,0,100-(AI$3-$D89)*$E89*100)),"")</f>
        <v>0</v>
      </c>
      <c r="AJ89" s="150" t="n">
        <f aca="false">IF($C89&gt;0,IF(AJ$3&lt;$D89,100,IF(AJ$3&gt;$C89,0,100-(AJ$3-$D89)*$E89*100)),"")</f>
        <v>0</v>
      </c>
      <c r="AK89" s="150" t="n">
        <f aca="false">IF($C89&gt;0,IF(AK$3&lt;$D89,100,IF(AK$3&gt;$C89,0,100-(AK$3-$D89)*$E89*100)),"")</f>
        <v>0</v>
      </c>
      <c r="AL89" s="150" t="n">
        <f aca="false">IF($C89&gt;0,IF(AL$3&lt;$D89,100,IF(AL$3&gt;$C89,0,100-(AL$3-$D89)*$E89*100)),"")</f>
        <v>0</v>
      </c>
      <c r="AM89" s="150" t="n">
        <f aca="false">IF($C89&gt;0,IF(AM$3&lt;$D89,100,IF(AM$3&gt;$C89,0,100-(AM$3-$D89)*$E89*100)),"")</f>
        <v>0</v>
      </c>
      <c r="AN89" s="150" t="n">
        <f aca="false">IF($C89&gt;0,IF(AN$3&lt;$D89,100,IF(AN$3&gt;$C89,0,100-(AN$3-$D89)*$E89*100)),"")</f>
        <v>0</v>
      </c>
    </row>
    <row r="90" customFormat="false" ht="12.8" hidden="false" customHeight="false" outlineLevel="0" collapsed="false">
      <c r="A90" s="163" t="s">
        <v>296</v>
      </c>
      <c r="B90" s="129" t="s">
        <v>305</v>
      </c>
      <c r="C90" s="130" t="n">
        <v>20</v>
      </c>
      <c r="E90" s="131" t="n">
        <f aca="false">IF(C90&gt;0,1/(C90-D90),"")</f>
        <v>0.05</v>
      </c>
      <c r="F90" s="149"/>
      <c r="G90" s="132" t="str">
        <f aca="false">IF(F90=0,"",IF(F90&gt;C90,1,(F90-D90)*E90))</f>
        <v/>
      </c>
      <c r="H90" s="132" t="str">
        <f aca="false">IF(F90&gt;0,1-G90,"")</f>
        <v/>
      </c>
      <c r="I90" s="150" t="n">
        <f aca="false">IF($C90&gt;0,IF(I$3&lt;$D90,100,IF(I$3&gt;$C90,0,100-(I$3-$D90)*$E90*100)),"")</f>
        <v>95</v>
      </c>
      <c r="J90" s="150" t="n">
        <f aca="false">IF($C90&gt;0,IF(J$3&lt;$D90,100,IF(J$3&gt;$C90,0,100-(J$3-$D90)*$E90*100)),"")</f>
        <v>90</v>
      </c>
      <c r="K90" s="150" t="n">
        <f aca="false">IF($C90&gt;0,IF(K$3&lt;$D90,100,IF(K$3&gt;$C90,0,100-(K$3-$D90)*$E90*100)),"")</f>
        <v>85</v>
      </c>
      <c r="L90" s="150" t="n">
        <f aca="false">IF($C90&gt;0,IF(L$3&lt;$D90,100,IF(L$3&gt;$C90,0,100-(L$3-$D90)*$E90*100)),"")</f>
        <v>80</v>
      </c>
      <c r="M90" s="150" t="n">
        <f aca="false">IF($C90&gt;0,IF(M$3&lt;$D90,100,IF(M$3&gt;$C90,0,100-(M$3-$D90)*$E90*100)),"")</f>
        <v>75</v>
      </c>
      <c r="N90" s="150" t="n">
        <f aca="false">IF($C90&gt;0,IF(N$3&lt;$D90,100,IF(N$3&gt;$C90,0,100-(N$3-$D90)*$E90*100)),"")</f>
        <v>70</v>
      </c>
      <c r="O90" s="150" t="n">
        <f aca="false">IF($C90&gt;0,IF(O$3&lt;$D90,100,IF(O$3&gt;$C90,0,100-(O$3-$D90)*$E90*100)),"")</f>
        <v>65</v>
      </c>
      <c r="P90" s="150" t="n">
        <f aca="false">IF($C90&gt;0,IF(P$3&lt;$D90,100,IF(P$3&gt;$C90,0,100-(P$3-$D90)*$E90*100)),"")</f>
        <v>60</v>
      </c>
      <c r="Q90" s="150" t="n">
        <f aca="false">IF($C90&gt;0,IF(Q$3&lt;$D90,100,IF(Q$3&gt;$C90,0,100-(Q$3-$D90)*$E90*100)),"")</f>
        <v>55</v>
      </c>
      <c r="R90" s="150" t="n">
        <f aca="false">IF($C90&gt;0,IF(R$3&lt;$D90,100,IF(R$3&gt;$C90,0,100-(R$3-$D90)*$E90*100)),"")</f>
        <v>50</v>
      </c>
      <c r="S90" s="150" t="n">
        <f aca="false">IF($C90&gt;0,IF(S$3&lt;$D90,100,IF(S$3&gt;$C90,0,100-(S$3-$D90)*$E90*100)),"")</f>
        <v>45</v>
      </c>
      <c r="T90" s="150" t="n">
        <f aca="false">IF($C90&gt;0,IF(T$3&lt;$D90,100,IF(T$3&gt;$C90,0,100-(T$3-$D90)*$E90*100)),"")</f>
        <v>40</v>
      </c>
      <c r="U90" s="150" t="n">
        <f aca="false">IF($C90&gt;0,IF(U$3&lt;$D90,100,IF(U$3&gt;$C90,0,100-(U$3-$D90)*$E90*100)),"")</f>
        <v>35</v>
      </c>
      <c r="V90" s="150" t="n">
        <f aca="false">IF($C90&gt;0,IF(V$3&lt;$D90,100,IF(V$3&gt;$C90,0,100-(V$3-$D90)*$E90*100)),"")</f>
        <v>30</v>
      </c>
      <c r="W90" s="150" t="n">
        <f aca="false">IF($C90&gt;0,IF(W$3&lt;$D90,100,IF(W$3&gt;$C90,0,100-(W$3-$D90)*$E90*100)),"")</f>
        <v>25</v>
      </c>
      <c r="X90" s="150" t="n">
        <f aca="false">IF($C90&gt;0,IF(X$3&lt;$D90,100,IF(X$3&gt;$C90,0,100-(X$3-$D90)*$E90*100)),"")</f>
        <v>20</v>
      </c>
      <c r="Y90" s="150" t="n">
        <f aca="false">IF($C90&gt;0,IF(Y$3&lt;$D90,100,IF(Y$3&gt;$C90,0,100-(Y$3-$D90)*$E90*100)),"")</f>
        <v>15</v>
      </c>
      <c r="Z90" s="150" t="n">
        <f aca="false">IF($C90&gt;0,IF(Z$3&lt;$D90,100,IF(Z$3&gt;$C90,0,100-(Z$3-$D90)*$E90*100)),"")</f>
        <v>10</v>
      </c>
      <c r="AA90" s="150" t="n">
        <f aca="false">IF($C90&gt;0,IF(AA$3&lt;$D90,100,IF(AA$3&gt;$C90,0,100-(AA$3-$D90)*$E90*100)),"")</f>
        <v>5</v>
      </c>
      <c r="AB90" s="150" t="n">
        <f aca="false">IF($C90&gt;0,IF(AB$3&lt;$D90,100,IF(AB$3&gt;$C90,0,100-(AB$3-$D90)*$E90*100)),"")</f>
        <v>0</v>
      </c>
      <c r="AC90" s="150" t="n">
        <f aca="false">IF($C90&gt;0,IF(AC$3&lt;$D90,100,IF(AC$3&gt;$C90,0,100-(AC$3-$D90)*$E90*100)),"")</f>
        <v>0</v>
      </c>
      <c r="AD90" s="150" t="n">
        <f aca="false">IF($C90&gt;0,IF(AD$3&lt;$D90,100,IF(AD$3&gt;$C90,0,100-(AD$3-$D90)*$E90*100)),"")</f>
        <v>0</v>
      </c>
      <c r="AE90" s="150" t="n">
        <f aca="false">IF($C90&gt;0,IF(AE$3&lt;$D90,100,IF(AE$3&gt;$C90,0,100-(AE$3-$D90)*$E90*100)),"")</f>
        <v>0</v>
      </c>
      <c r="AF90" s="150" t="n">
        <f aca="false">IF($C90&gt;0,IF(AF$3&lt;$D90,100,IF(AF$3&gt;$C90,0,100-(AF$3-$D90)*$E90*100)),"")</f>
        <v>0</v>
      </c>
      <c r="AG90" s="150" t="n">
        <f aca="false">IF($C90&gt;0,IF(AG$3&lt;$D90,100,IF(AG$3&gt;$C90,0,100-(AG$3-$D90)*$E90*100)),"")</f>
        <v>0</v>
      </c>
      <c r="AH90" s="150" t="n">
        <f aca="false">IF($C90&gt;0,IF(AH$3&lt;$D90,100,IF(AH$3&gt;$C90,0,100-(AH$3-$D90)*$E90*100)),"")</f>
        <v>0</v>
      </c>
      <c r="AI90" s="150" t="n">
        <f aca="false">IF($C90&gt;0,IF(AI$3&lt;$D90,100,IF(AI$3&gt;$C90,0,100-(AI$3-$D90)*$E90*100)),"")</f>
        <v>0</v>
      </c>
      <c r="AJ90" s="150" t="n">
        <f aca="false">IF($C90&gt;0,IF(AJ$3&lt;$D90,100,IF(AJ$3&gt;$C90,0,100-(AJ$3-$D90)*$E90*100)),"")</f>
        <v>0</v>
      </c>
      <c r="AK90" s="150" t="n">
        <f aca="false">IF($C90&gt;0,IF(AK$3&lt;$D90,100,IF(AK$3&gt;$C90,0,100-(AK$3-$D90)*$E90*100)),"")</f>
        <v>0</v>
      </c>
      <c r="AL90" s="150" t="n">
        <f aca="false">IF($C90&gt;0,IF(AL$3&lt;$D90,100,IF(AL$3&gt;$C90,0,100-(AL$3-$D90)*$E90*100)),"")</f>
        <v>0</v>
      </c>
      <c r="AM90" s="150" t="n">
        <f aca="false">IF($C90&gt;0,IF(AM$3&lt;$D90,100,IF(AM$3&gt;$C90,0,100-(AM$3-$D90)*$E90*100)),"")</f>
        <v>0</v>
      </c>
      <c r="AN90" s="150" t="n">
        <f aca="false">IF($C90&gt;0,IF(AN$3&lt;$D90,100,IF(AN$3&gt;$C90,0,100-(AN$3-$D90)*$E90*100)),"")</f>
        <v>0</v>
      </c>
    </row>
    <row r="91" customFormat="false" ht="12.8" hidden="false" customHeight="false" outlineLevel="0" collapsed="false">
      <c r="A91" s="163" t="s">
        <v>296</v>
      </c>
      <c r="B91" s="129" t="s">
        <v>306</v>
      </c>
      <c r="C91" s="130" t="n">
        <v>20</v>
      </c>
      <c r="E91" s="131" t="n">
        <f aca="false">IF(C91&gt;0,1/(C91-D91),"")</f>
        <v>0.05</v>
      </c>
      <c r="F91" s="149"/>
      <c r="G91" s="132" t="str">
        <f aca="false">IF(F91=0,"",IF(F91&gt;C91,1,(F91-D91)*E91))</f>
        <v/>
      </c>
      <c r="H91" s="132" t="str">
        <f aca="false">IF(F91&gt;0,1-G91,"")</f>
        <v/>
      </c>
      <c r="I91" s="150" t="n">
        <f aca="false">IF($C91&gt;0,IF(I$3&lt;$D91,100,IF(I$3&gt;$C91,0,100-(I$3-$D91)*$E91*100)),"")</f>
        <v>95</v>
      </c>
      <c r="J91" s="150" t="n">
        <f aca="false">IF($C91&gt;0,IF(J$3&lt;$D91,100,IF(J$3&gt;$C91,0,100-(J$3-$D91)*$E91*100)),"")</f>
        <v>90</v>
      </c>
      <c r="K91" s="150" t="n">
        <f aca="false">IF($C91&gt;0,IF(K$3&lt;$D91,100,IF(K$3&gt;$C91,0,100-(K$3-$D91)*$E91*100)),"")</f>
        <v>85</v>
      </c>
      <c r="L91" s="150" t="n">
        <f aca="false">IF($C91&gt;0,IF(L$3&lt;$D91,100,IF(L$3&gt;$C91,0,100-(L$3-$D91)*$E91*100)),"")</f>
        <v>80</v>
      </c>
      <c r="M91" s="150" t="n">
        <f aca="false">IF($C91&gt;0,IF(M$3&lt;$D91,100,IF(M$3&gt;$C91,0,100-(M$3-$D91)*$E91*100)),"")</f>
        <v>75</v>
      </c>
      <c r="N91" s="150" t="n">
        <f aca="false">IF($C91&gt;0,IF(N$3&lt;$D91,100,IF(N$3&gt;$C91,0,100-(N$3-$D91)*$E91*100)),"")</f>
        <v>70</v>
      </c>
      <c r="O91" s="150" t="n">
        <f aca="false">IF($C91&gt;0,IF(O$3&lt;$D91,100,IF(O$3&gt;$C91,0,100-(O$3-$D91)*$E91*100)),"")</f>
        <v>65</v>
      </c>
      <c r="P91" s="150" t="n">
        <f aca="false">IF($C91&gt;0,IF(P$3&lt;$D91,100,IF(P$3&gt;$C91,0,100-(P$3-$D91)*$E91*100)),"")</f>
        <v>60</v>
      </c>
      <c r="Q91" s="150" t="n">
        <f aca="false">IF($C91&gt;0,IF(Q$3&lt;$D91,100,IF(Q$3&gt;$C91,0,100-(Q$3-$D91)*$E91*100)),"")</f>
        <v>55</v>
      </c>
      <c r="R91" s="150" t="n">
        <f aca="false">IF($C91&gt;0,IF(R$3&lt;$D91,100,IF(R$3&gt;$C91,0,100-(R$3-$D91)*$E91*100)),"")</f>
        <v>50</v>
      </c>
      <c r="S91" s="150" t="n">
        <f aca="false">IF($C91&gt;0,IF(S$3&lt;$D91,100,IF(S$3&gt;$C91,0,100-(S$3-$D91)*$E91*100)),"")</f>
        <v>45</v>
      </c>
      <c r="T91" s="150" t="n">
        <f aca="false">IF($C91&gt;0,IF(T$3&lt;$D91,100,IF(T$3&gt;$C91,0,100-(T$3-$D91)*$E91*100)),"")</f>
        <v>40</v>
      </c>
      <c r="U91" s="150" t="n">
        <f aca="false">IF($C91&gt;0,IF(U$3&lt;$D91,100,IF(U$3&gt;$C91,0,100-(U$3-$D91)*$E91*100)),"")</f>
        <v>35</v>
      </c>
      <c r="V91" s="150" t="n">
        <f aca="false">IF($C91&gt;0,IF(V$3&lt;$D91,100,IF(V$3&gt;$C91,0,100-(V$3-$D91)*$E91*100)),"")</f>
        <v>30</v>
      </c>
      <c r="W91" s="150" t="n">
        <f aca="false">IF($C91&gt;0,IF(W$3&lt;$D91,100,IF(W$3&gt;$C91,0,100-(W$3-$D91)*$E91*100)),"")</f>
        <v>25</v>
      </c>
      <c r="X91" s="150" t="n">
        <f aca="false">IF($C91&gt;0,IF(X$3&lt;$D91,100,IF(X$3&gt;$C91,0,100-(X$3-$D91)*$E91*100)),"")</f>
        <v>20</v>
      </c>
      <c r="Y91" s="150" t="n">
        <f aca="false">IF($C91&gt;0,IF(Y$3&lt;$D91,100,IF(Y$3&gt;$C91,0,100-(Y$3-$D91)*$E91*100)),"")</f>
        <v>15</v>
      </c>
      <c r="Z91" s="150" t="n">
        <f aca="false">IF($C91&gt;0,IF(Z$3&lt;$D91,100,IF(Z$3&gt;$C91,0,100-(Z$3-$D91)*$E91*100)),"")</f>
        <v>10</v>
      </c>
      <c r="AA91" s="150" t="n">
        <f aca="false">IF($C91&gt;0,IF(AA$3&lt;$D91,100,IF(AA$3&gt;$C91,0,100-(AA$3-$D91)*$E91*100)),"")</f>
        <v>5</v>
      </c>
      <c r="AB91" s="150" t="n">
        <f aca="false">IF($C91&gt;0,IF(AB$3&lt;$D91,100,IF(AB$3&gt;$C91,0,100-(AB$3-$D91)*$E91*100)),"")</f>
        <v>0</v>
      </c>
      <c r="AC91" s="150" t="n">
        <f aca="false">IF($C91&gt;0,IF(AC$3&lt;$D91,100,IF(AC$3&gt;$C91,0,100-(AC$3-$D91)*$E91*100)),"")</f>
        <v>0</v>
      </c>
      <c r="AD91" s="150" t="n">
        <f aca="false">IF($C91&gt;0,IF(AD$3&lt;$D91,100,IF(AD$3&gt;$C91,0,100-(AD$3-$D91)*$E91*100)),"")</f>
        <v>0</v>
      </c>
      <c r="AE91" s="150" t="n">
        <f aca="false">IF($C91&gt;0,IF(AE$3&lt;$D91,100,IF(AE$3&gt;$C91,0,100-(AE$3-$D91)*$E91*100)),"")</f>
        <v>0</v>
      </c>
      <c r="AF91" s="150" t="n">
        <f aca="false">IF($C91&gt;0,IF(AF$3&lt;$D91,100,IF(AF$3&gt;$C91,0,100-(AF$3-$D91)*$E91*100)),"")</f>
        <v>0</v>
      </c>
      <c r="AG91" s="150" t="n">
        <f aca="false">IF($C91&gt;0,IF(AG$3&lt;$D91,100,IF(AG$3&gt;$C91,0,100-(AG$3-$D91)*$E91*100)),"")</f>
        <v>0</v>
      </c>
      <c r="AH91" s="150" t="n">
        <f aca="false">IF($C91&gt;0,IF(AH$3&lt;$D91,100,IF(AH$3&gt;$C91,0,100-(AH$3-$D91)*$E91*100)),"")</f>
        <v>0</v>
      </c>
      <c r="AI91" s="150" t="n">
        <f aca="false">IF($C91&gt;0,IF(AI$3&lt;$D91,100,IF(AI$3&gt;$C91,0,100-(AI$3-$D91)*$E91*100)),"")</f>
        <v>0</v>
      </c>
      <c r="AJ91" s="150" t="n">
        <f aca="false">IF($C91&gt;0,IF(AJ$3&lt;$D91,100,IF(AJ$3&gt;$C91,0,100-(AJ$3-$D91)*$E91*100)),"")</f>
        <v>0</v>
      </c>
      <c r="AK91" s="150" t="n">
        <f aca="false">IF($C91&gt;0,IF(AK$3&lt;$D91,100,IF(AK$3&gt;$C91,0,100-(AK$3-$D91)*$E91*100)),"")</f>
        <v>0</v>
      </c>
      <c r="AL91" s="150" t="n">
        <f aca="false">IF($C91&gt;0,IF(AL$3&lt;$D91,100,IF(AL$3&gt;$C91,0,100-(AL$3-$D91)*$E91*100)),"")</f>
        <v>0</v>
      </c>
      <c r="AM91" s="150" t="n">
        <f aca="false">IF($C91&gt;0,IF(AM$3&lt;$D91,100,IF(AM$3&gt;$C91,0,100-(AM$3-$D91)*$E91*100)),"")</f>
        <v>0</v>
      </c>
      <c r="AN91" s="150" t="n">
        <f aca="false">IF($C91&gt;0,IF(AN$3&lt;$D91,100,IF(AN$3&gt;$C91,0,100-(AN$3-$D91)*$E91*100)),"")</f>
        <v>0</v>
      </c>
    </row>
    <row r="92" customFormat="false" ht="22.2" hidden="false" customHeight="false" outlineLevel="0" collapsed="false">
      <c r="A92" s="163" t="s">
        <v>296</v>
      </c>
      <c r="B92" s="129" t="s">
        <v>307</v>
      </c>
      <c r="C92" s="130" t="n">
        <v>20</v>
      </c>
      <c r="E92" s="131" t="n">
        <f aca="false">IF(C92&gt;0,1/(C92-D92),"")</f>
        <v>0.05</v>
      </c>
      <c r="F92" s="149"/>
      <c r="G92" s="132" t="str">
        <f aca="false">IF(F92=0,"",IF(F92&gt;C92,1,(F92-D92)*E92))</f>
        <v/>
      </c>
      <c r="H92" s="132" t="str">
        <f aca="false">IF(F92&gt;0,1-G92,"")</f>
        <v/>
      </c>
      <c r="I92" s="150" t="n">
        <f aca="false">IF($C92&gt;0,IF(I$3&lt;$D92,100,IF(I$3&gt;$C92,0,100-(I$3-$D92)*$E92*100)),"")</f>
        <v>95</v>
      </c>
      <c r="J92" s="150" t="n">
        <f aca="false">IF($C92&gt;0,IF(J$3&lt;$D92,100,IF(J$3&gt;$C92,0,100-(J$3-$D92)*$E92*100)),"")</f>
        <v>90</v>
      </c>
      <c r="K92" s="150" t="n">
        <f aca="false">IF($C92&gt;0,IF(K$3&lt;$D92,100,IF(K$3&gt;$C92,0,100-(K$3-$D92)*$E92*100)),"")</f>
        <v>85</v>
      </c>
      <c r="L92" s="150" t="n">
        <f aca="false">IF($C92&gt;0,IF(L$3&lt;$D92,100,IF(L$3&gt;$C92,0,100-(L$3-$D92)*$E92*100)),"")</f>
        <v>80</v>
      </c>
      <c r="M92" s="150" t="n">
        <f aca="false">IF($C92&gt;0,IF(M$3&lt;$D92,100,IF(M$3&gt;$C92,0,100-(M$3-$D92)*$E92*100)),"")</f>
        <v>75</v>
      </c>
      <c r="N92" s="150" t="n">
        <f aca="false">IF($C92&gt;0,IF(N$3&lt;$D92,100,IF(N$3&gt;$C92,0,100-(N$3-$D92)*$E92*100)),"")</f>
        <v>70</v>
      </c>
      <c r="O92" s="150" t="n">
        <f aca="false">IF($C92&gt;0,IF(O$3&lt;$D92,100,IF(O$3&gt;$C92,0,100-(O$3-$D92)*$E92*100)),"")</f>
        <v>65</v>
      </c>
      <c r="P92" s="150" t="n">
        <f aca="false">IF($C92&gt;0,IF(P$3&lt;$D92,100,IF(P$3&gt;$C92,0,100-(P$3-$D92)*$E92*100)),"")</f>
        <v>60</v>
      </c>
      <c r="Q92" s="150" t="n">
        <f aca="false">IF($C92&gt;0,IF(Q$3&lt;$D92,100,IF(Q$3&gt;$C92,0,100-(Q$3-$D92)*$E92*100)),"")</f>
        <v>55</v>
      </c>
      <c r="R92" s="150" t="n">
        <f aca="false">IF($C92&gt;0,IF(R$3&lt;$D92,100,IF(R$3&gt;$C92,0,100-(R$3-$D92)*$E92*100)),"")</f>
        <v>50</v>
      </c>
      <c r="S92" s="150" t="n">
        <f aca="false">IF($C92&gt;0,IF(S$3&lt;$D92,100,IF(S$3&gt;$C92,0,100-(S$3-$D92)*$E92*100)),"")</f>
        <v>45</v>
      </c>
      <c r="T92" s="150" t="n">
        <f aca="false">IF($C92&gt;0,IF(T$3&lt;$D92,100,IF(T$3&gt;$C92,0,100-(T$3-$D92)*$E92*100)),"")</f>
        <v>40</v>
      </c>
      <c r="U92" s="150" t="n">
        <f aca="false">IF($C92&gt;0,IF(U$3&lt;$D92,100,IF(U$3&gt;$C92,0,100-(U$3-$D92)*$E92*100)),"")</f>
        <v>35</v>
      </c>
      <c r="V92" s="150" t="n">
        <f aca="false">IF($C92&gt;0,IF(V$3&lt;$D92,100,IF(V$3&gt;$C92,0,100-(V$3-$D92)*$E92*100)),"")</f>
        <v>30</v>
      </c>
      <c r="W92" s="150" t="n">
        <f aca="false">IF($C92&gt;0,IF(W$3&lt;$D92,100,IF(W$3&gt;$C92,0,100-(W$3-$D92)*$E92*100)),"")</f>
        <v>25</v>
      </c>
      <c r="X92" s="150" t="n">
        <f aca="false">IF($C92&gt;0,IF(X$3&lt;$D92,100,IF(X$3&gt;$C92,0,100-(X$3-$D92)*$E92*100)),"")</f>
        <v>20</v>
      </c>
      <c r="Y92" s="150" t="n">
        <f aca="false">IF($C92&gt;0,IF(Y$3&lt;$D92,100,IF(Y$3&gt;$C92,0,100-(Y$3-$D92)*$E92*100)),"")</f>
        <v>15</v>
      </c>
      <c r="Z92" s="150" t="n">
        <f aca="false">IF($C92&gt;0,IF(Z$3&lt;$D92,100,IF(Z$3&gt;$C92,0,100-(Z$3-$D92)*$E92*100)),"")</f>
        <v>10</v>
      </c>
      <c r="AA92" s="150" t="n">
        <f aca="false">IF($C92&gt;0,IF(AA$3&lt;$D92,100,IF(AA$3&gt;$C92,0,100-(AA$3-$D92)*$E92*100)),"")</f>
        <v>5</v>
      </c>
      <c r="AB92" s="150" t="n">
        <f aca="false">IF($C92&gt;0,IF(AB$3&lt;$D92,100,IF(AB$3&gt;$C92,0,100-(AB$3-$D92)*$E92*100)),"")</f>
        <v>0</v>
      </c>
      <c r="AC92" s="150" t="n">
        <f aca="false">IF($C92&gt;0,IF(AC$3&lt;$D92,100,IF(AC$3&gt;$C92,0,100-(AC$3-$D92)*$E92*100)),"")</f>
        <v>0</v>
      </c>
      <c r="AD92" s="150" t="n">
        <f aca="false">IF($C92&gt;0,IF(AD$3&lt;$D92,100,IF(AD$3&gt;$C92,0,100-(AD$3-$D92)*$E92*100)),"")</f>
        <v>0</v>
      </c>
      <c r="AE92" s="150" t="n">
        <f aca="false">IF($C92&gt;0,IF(AE$3&lt;$D92,100,IF(AE$3&gt;$C92,0,100-(AE$3-$D92)*$E92*100)),"")</f>
        <v>0</v>
      </c>
      <c r="AF92" s="150" t="n">
        <f aca="false">IF($C92&gt;0,IF(AF$3&lt;$D92,100,IF(AF$3&gt;$C92,0,100-(AF$3-$D92)*$E92*100)),"")</f>
        <v>0</v>
      </c>
      <c r="AG92" s="150" t="n">
        <f aca="false">IF($C92&gt;0,IF(AG$3&lt;$D92,100,IF(AG$3&gt;$C92,0,100-(AG$3-$D92)*$E92*100)),"")</f>
        <v>0</v>
      </c>
      <c r="AH92" s="150" t="n">
        <f aca="false">IF($C92&gt;0,IF(AH$3&lt;$D92,100,IF(AH$3&gt;$C92,0,100-(AH$3-$D92)*$E92*100)),"")</f>
        <v>0</v>
      </c>
      <c r="AI92" s="150" t="n">
        <f aca="false">IF($C92&gt;0,IF(AI$3&lt;$D92,100,IF(AI$3&gt;$C92,0,100-(AI$3-$D92)*$E92*100)),"")</f>
        <v>0</v>
      </c>
      <c r="AJ92" s="150" t="n">
        <f aca="false">IF($C92&gt;0,IF(AJ$3&lt;$D92,100,IF(AJ$3&gt;$C92,0,100-(AJ$3-$D92)*$E92*100)),"")</f>
        <v>0</v>
      </c>
      <c r="AK92" s="150" t="n">
        <f aca="false">IF($C92&gt;0,IF(AK$3&lt;$D92,100,IF(AK$3&gt;$C92,0,100-(AK$3-$D92)*$E92*100)),"")</f>
        <v>0</v>
      </c>
      <c r="AL92" s="150" t="n">
        <f aca="false">IF($C92&gt;0,IF(AL$3&lt;$D92,100,IF(AL$3&gt;$C92,0,100-(AL$3-$D92)*$E92*100)),"")</f>
        <v>0</v>
      </c>
      <c r="AM92" s="150" t="n">
        <f aca="false">IF($C92&gt;0,IF(AM$3&lt;$D92,100,IF(AM$3&gt;$C92,0,100-(AM$3-$D92)*$E92*100)),"")</f>
        <v>0</v>
      </c>
      <c r="AN92" s="150" t="n">
        <f aca="false">IF($C92&gt;0,IF(AN$3&lt;$D92,100,IF(AN$3&gt;$C92,0,100-(AN$3-$D92)*$E92*100)),"")</f>
        <v>0</v>
      </c>
    </row>
    <row r="93" customFormat="false" ht="12.8" hidden="false" customHeight="false" outlineLevel="0" collapsed="false">
      <c r="A93" s="163" t="s">
        <v>296</v>
      </c>
      <c r="B93" s="129" t="s">
        <v>308</v>
      </c>
      <c r="C93" s="130" t="n">
        <v>30</v>
      </c>
      <c r="E93" s="131" t="n">
        <f aca="false">IF(C93&gt;0,1/(C93-D93),"")</f>
        <v>0.0333333333333333</v>
      </c>
      <c r="F93" s="149"/>
      <c r="G93" s="132" t="str">
        <f aca="false">IF(F93=0,"",IF(F93&gt;C93,1,(F93-D93)*E93))</f>
        <v/>
      </c>
      <c r="H93" s="132" t="str">
        <f aca="false">IF(F93&gt;0,1-G93,"")</f>
        <v/>
      </c>
      <c r="I93" s="150" t="n">
        <f aca="false">IF($C93&gt;0,IF(I$3&lt;$D93,100,IF(I$3&gt;$C93,0,100-(I$3-$D93)*$E93*100)),"")</f>
        <v>96.6666666666667</v>
      </c>
      <c r="J93" s="150" t="n">
        <f aca="false">IF($C93&gt;0,IF(J$3&lt;$D93,100,IF(J$3&gt;$C93,0,100-(J$3-$D93)*$E93*100)),"")</f>
        <v>93.3333333333333</v>
      </c>
      <c r="K93" s="150" t="n">
        <f aca="false">IF($C93&gt;0,IF(K$3&lt;$D93,100,IF(K$3&gt;$C93,0,100-(K$3-$D93)*$E93*100)),"")</f>
        <v>90</v>
      </c>
      <c r="L93" s="150" t="n">
        <f aca="false">IF($C93&gt;0,IF(L$3&lt;$D93,100,IF(L$3&gt;$C93,0,100-(L$3-$D93)*$E93*100)),"")</f>
        <v>86.6666666666667</v>
      </c>
      <c r="M93" s="150" t="n">
        <f aca="false">IF($C93&gt;0,IF(M$3&lt;$D93,100,IF(M$3&gt;$C93,0,100-(M$3-$D93)*$E93*100)),"")</f>
        <v>83.3333333333333</v>
      </c>
      <c r="N93" s="150" t="n">
        <f aca="false">IF($C93&gt;0,IF(N$3&lt;$D93,100,IF(N$3&gt;$C93,0,100-(N$3-$D93)*$E93*100)),"")</f>
        <v>80</v>
      </c>
      <c r="O93" s="150" t="n">
        <f aca="false">IF($C93&gt;0,IF(O$3&lt;$D93,100,IF(O$3&gt;$C93,0,100-(O$3-$D93)*$E93*100)),"")</f>
        <v>76.6666666666667</v>
      </c>
      <c r="P93" s="150" t="n">
        <f aca="false">IF($C93&gt;0,IF(P$3&lt;$D93,100,IF(P$3&gt;$C93,0,100-(P$3-$D93)*$E93*100)),"")</f>
        <v>73.3333333333333</v>
      </c>
      <c r="Q93" s="150" t="n">
        <f aca="false">IF($C93&gt;0,IF(Q$3&lt;$D93,100,IF(Q$3&gt;$C93,0,100-(Q$3-$D93)*$E93*100)),"")</f>
        <v>70</v>
      </c>
      <c r="R93" s="150" t="n">
        <f aca="false">IF($C93&gt;0,IF(R$3&lt;$D93,100,IF(R$3&gt;$C93,0,100-(R$3-$D93)*$E93*100)),"")</f>
        <v>66.6666666666667</v>
      </c>
      <c r="S93" s="150" t="n">
        <f aca="false">IF($C93&gt;0,IF(S$3&lt;$D93,100,IF(S$3&gt;$C93,0,100-(S$3-$D93)*$E93*100)),"")</f>
        <v>63.3333333333333</v>
      </c>
      <c r="T93" s="150" t="n">
        <f aca="false">IF($C93&gt;0,IF(T$3&lt;$D93,100,IF(T$3&gt;$C93,0,100-(T$3-$D93)*$E93*100)),"")</f>
        <v>60</v>
      </c>
      <c r="U93" s="150" t="n">
        <f aca="false">IF($C93&gt;0,IF(U$3&lt;$D93,100,IF(U$3&gt;$C93,0,100-(U$3-$D93)*$E93*100)),"")</f>
        <v>56.6666666666667</v>
      </c>
      <c r="V93" s="150" t="n">
        <f aca="false">IF($C93&gt;0,IF(V$3&lt;$D93,100,IF(V$3&gt;$C93,0,100-(V$3-$D93)*$E93*100)),"")</f>
        <v>53.3333333333333</v>
      </c>
      <c r="W93" s="150" t="n">
        <f aca="false">IF($C93&gt;0,IF(W$3&lt;$D93,100,IF(W$3&gt;$C93,0,100-(W$3-$D93)*$E93*100)),"")</f>
        <v>50</v>
      </c>
      <c r="X93" s="150" t="n">
        <f aca="false">IF($C93&gt;0,IF(X$3&lt;$D93,100,IF(X$3&gt;$C93,0,100-(X$3-$D93)*$E93*100)),"")</f>
        <v>46.6666666666667</v>
      </c>
      <c r="Y93" s="150" t="n">
        <f aca="false">IF($C93&gt;0,IF(Y$3&lt;$D93,100,IF(Y$3&gt;$C93,0,100-(Y$3-$D93)*$E93*100)),"")</f>
        <v>43.3333333333333</v>
      </c>
      <c r="Z93" s="150" t="n">
        <f aca="false">IF($C93&gt;0,IF(Z$3&lt;$D93,100,IF(Z$3&gt;$C93,0,100-(Z$3-$D93)*$E93*100)),"")</f>
        <v>40</v>
      </c>
      <c r="AA93" s="150" t="n">
        <f aca="false">IF($C93&gt;0,IF(AA$3&lt;$D93,100,IF(AA$3&gt;$C93,0,100-(AA$3-$D93)*$E93*100)),"")</f>
        <v>36.6666666666667</v>
      </c>
      <c r="AB93" s="150" t="n">
        <f aca="false">IF($C93&gt;0,IF(AB$3&lt;$D93,100,IF(AB$3&gt;$C93,0,100-(AB$3-$D93)*$E93*100)),"")</f>
        <v>33.3333333333333</v>
      </c>
      <c r="AC93" s="150" t="n">
        <f aca="false">IF($C93&gt;0,IF(AC$3&lt;$D93,100,IF(AC$3&gt;$C93,0,100-(AC$3-$D93)*$E93*100)),"")</f>
        <v>30</v>
      </c>
      <c r="AD93" s="150" t="n">
        <f aca="false">IF($C93&gt;0,IF(AD$3&lt;$D93,100,IF(AD$3&gt;$C93,0,100-(AD$3-$D93)*$E93*100)),"")</f>
        <v>26.6666666666667</v>
      </c>
      <c r="AE93" s="150" t="n">
        <f aca="false">IF($C93&gt;0,IF(AE$3&lt;$D93,100,IF(AE$3&gt;$C93,0,100-(AE$3-$D93)*$E93*100)),"")</f>
        <v>23.3333333333333</v>
      </c>
      <c r="AF93" s="150" t="n">
        <f aca="false">IF($C93&gt;0,IF(AF$3&lt;$D93,100,IF(AF$3&gt;$C93,0,100-(AF$3-$D93)*$E93*100)),"")</f>
        <v>20</v>
      </c>
      <c r="AG93" s="150" t="n">
        <f aca="false">IF($C93&gt;0,IF(AG$3&lt;$D93,100,IF(AG$3&gt;$C93,0,100-(AG$3-$D93)*$E93*100)),"")</f>
        <v>16.6666666666667</v>
      </c>
      <c r="AH93" s="150" t="n">
        <f aca="false">IF($C93&gt;0,IF(AH$3&lt;$D93,100,IF(AH$3&gt;$C93,0,100-(AH$3-$D93)*$E93*100)),"")</f>
        <v>13.3333333333333</v>
      </c>
      <c r="AI93" s="150" t="n">
        <f aca="false">IF($C93&gt;0,IF(AI$3&lt;$D93,100,IF(AI$3&gt;$C93,0,100-(AI$3-$D93)*$E93*100)),"")</f>
        <v>10</v>
      </c>
      <c r="AJ93" s="150" t="n">
        <f aca="false">IF($C93&gt;0,IF(AJ$3&lt;$D93,100,IF(AJ$3&gt;$C93,0,100-(AJ$3-$D93)*$E93*100)),"")</f>
        <v>6.66666666666667</v>
      </c>
      <c r="AK93" s="150" t="n">
        <f aca="false">IF($C93&gt;0,IF(AK$3&lt;$D93,100,IF(AK$3&gt;$C93,0,100-(AK$3-$D93)*$E93*100)),"")</f>
        <v>3.33333333333333</v>
      </c>
      <c r="AL93" s="150" t="n">
        <f aca="false">IF($C93&gt;0,IF(AL$3&lt;$D93,100,IF(AL$3&gt;$C93,0,100-(AL$3-$D93)*$E93*100)),"")</f>
        <v>0</v>
      </c>
      <c r="AM93" s="150" t="n">
        <f aca="false">IF($C93&gt;0,IF(AM$3&lt;$D93,100,IF(AM$3&gt;$C93,0,100-(AM$3-$D93)*$E93*100)),"")</f>
        <v>0</v>
      </c>
      <c r="AN93" s="150" t="n">
        <f aca="false">IF($C93&gt;0,IF(AN$3&lt;$D93,100,IF(AN$3&gt;$C93,0,100-(AN$3-$D93)*$E93*100)),"")</f>
        <v>0</v>
      </c>
    </row>
    <row r="94" customFormat="false" ht="22.2" hidden="false" customHeight="false" outlineLevel="0" collapsed="false">
      <c r="A94" s="163" t="s">
        <v>296</v>
      </c>
      <c r="B94" s="129" t="s">
        <v>309</v>
      </c>
      <c r="C94" s="130" t="n">
        <v>10</v>
      </c>
      <c r="E94" s="131" t="n">
        <f aca="false">IF(C94&gt;0,1/(C94-D94),"")</f>
        <v>0.1</v>
      </c>
      <c r="F94" s="149"/>
      <c r="G94" s="132" t="str">
        <f aca="false">IF(F94=0,"",IF(F94&gt;C94,1,(F94-D94)*E94))</f>
        <v/>
      </c>
      <c r="H94" s="132" t="str">
        <f aca="false">IF(F94&gt;0,1-G94,"")</f>
        <v/>
      </c>
      <c r="I94" s="150" t="n">
        <f aca="false">IF($C94&gt;0,IF(I$3&lt;$D94,100,IF(I$3&gt;$C94,0,100-(I$3-$D94)*$E94*100)),"")</f>
        <v>90</v>
      </c>
      <c r="J94" s="150" t="n">
        <f aca="false">IF($C94&gt;0,IF(J$3&lt;$D94,100,IF(J$3&gt;$C94,0,100-(J$3-$D94)*$E94*100)),"")</f>
        <v>80</v>
      </c>
      <c r="K94" s="150" t="n">
        <f aca="false">IF($C94&gt;0,IF(K$3&lt;$D94,100,IF(K$3&gt;$C94,0,100-(K$3-$D94)*$E94*100)),"")</f>
        <v>70</v>
      </c>
      <c r="L94" s="150" t="n">
        <f aca="false">IF($C94&gt;0,IF(L$3&lt;$D94,100,IF(L$3&gt;$C94,0,100-(L$3-$D94)*$E94*100)),"")</f>
        <v>60</v>
      </c>
      <c r="M94" s="150" t="n">
        <f aca="false">IF($C94&gt;0,IF(M$3&lt;$D94,100,IF(M$3&gt;$C94,0,100-(M$3-$D94)*$E94*100)),"")</f>
        <v>50</v>
      </c>
      <c r="N94" s="150" t="n">
        <f aca="false">IF($C94&gt;0,IF(N$3&lt;$D94,100,IF(N$3&gt;$C94,0,100-(N$3-$D94)*$E94*100)),"")</f>
        <v>40</v>
      </c>
      <c r="O94" s="150" t="n">
        <f aca="false">IF($C94&gt;0,IF(O$3&lt;$D94,100,IF(O$3&gt;$C94,0,100-(O$3-$D94)*$E94*100)),"")</f>
        <v>30</v>
      </c>
      <c r="P94" s="150" t="n">
        <f aca="false">IF($C94&gt;0,IF(P$3&lt;$D94,100,IF(P$3&gt;$C94,0,100-(P$3-$D94)*$E94*100)),"")</f>
        <v>20</v>
      </c>
      <c r="Q94" s="150" t="n">
        <f aca="false">IF($C94&gt;0,IF(Q$3&lt;$D94,100,IF(Q$3&gt;$C94,0,100-(Q$3-$D94)*$E94*100)),"")</f>
        <v>10</v>
      </c>
      <c r="R94" s="150" t="n">
        <f aca="false">IF($C94&gt;0,IF(R$3&lt;$D94,100,IF(R$3&gt;$C94,0,100-(R$3-$D94)*$E94*100)),"")</f>
        <v>0</v>
      </c>
      <c r="S94" s="150" t="n">
        <f aca="false">IF($C94&gt;0,IF(S$3&lt;$D94,100,IF(S$3&gt;$C94,0,100-(S$3-$D94)*$E94*100)),"")</f>
        <v>0</v>
      </c>
      <c r="T94" s="150" t="n">
        <f aca="false">IF($C94&gt;0,IF(T$3&lt;$D94,100,IF(T$3&gt;$C94,0,100-(T$3-$D94)*$E94*100)),"")</f>
        <v>0</v>
      </c>
      <c r="U94" s="150" t="n">
        <f aca="false">IF($C94&gt;0,IF(U$3&lt;$D94,100,IF(U$3&gt;$C94,0,100-(U$3-$D94)*$E94*100)),"")</f>
        <v>0</v>
      </c>
      <c r="V94" s="150" t="n">
        <f aca="false">IF($C94&gt;0,IF(V$3&lt;$D94,100,IF(V$3&gt;$C94,0,100-(V$3-$D94)*$E94*100)),"")</f>
        <v>0</v>
      </c>
      <c r="W94" s="150" t="n">
        <f aca="false">IF($C94&gt;0,IF(W$3&lt;$D94,100,IF(W$3&gt;$C94,0,100-(W$3-$D94)*$E94*100)),"")</f>
        <v>0</v>
      </c>
      <c r="X94" s="150" t="n">
        <f aca="false">IF($C94&gt;0,IF(X$3&lt;$D94,100,IF(X$3&gt;$C94,0,100-(X$3-$D94)*$E94*100)),"")</f>
        <v>0</v>
      </c>
      <c r="Y94" s="150" t="n">
        <f aca="false">IF($C94&gt;0,IF(Y$3&lt;$D94,100,IF(Y$3&gt;$C94,0,100-(Y$3-$D94)*$E94*100)),"")</f>
        <v>0</v>
      </c>
      <c r="Z94" s="150" t="n">
        <f aca="false">IF($C94&gt;0,IF(Z$3&lt;$D94,100,IF(Z$3&gt;$C94,0,100-(Z$3-$D94)*$E94*100)),"")</f>
        <v>0</v>
      </c>
      <c r="AA94" s="150" t="n">
        <f aca="false">IF($C94&gt;0,IF(AA$3&lt;$D94,100,IF(AA$3&gt;$C94,0,100-(AA$3-$D94)*$E94*100)),"")</f>
        <v>0</v>
      </c>
      <c r="AB94" s="150" t="n">
        <f aca="false">IF($C94&gt;0,IF(AB$3&lt;$D94,100,IF(AB$3&gt;$C94,0,100-(AB$3-$D94)*$E94*100)),"")</f>
        <v>0</v>
      </c>
      <c r="AC94" s="150" t="n">
        <f aca="false">IF($C94&gt;0,IF(AC$3&lt;$D94,100,IF(AC$3&gt;$C94,0,100-(AC$3-$D94)*$E94*100)),"")</f>
        <v>0</v>
      </c>
      <c r="AD94" s="150" t="n">
        <f aca="false">IF($C94&gt;0,IF(AD$3&lt;$D94,100,IF(AD$3&gt;$C94,0,100-(AD$3-$D94)*$E94*100)),"")</f>
        <v>0</v>
      </c>
      <c r="AE94" s="150" t="n">
        <f aca="false">IF($C94&gt;0,IF(AE$3&lt;$D94,100,IF(AE$3&gt;$C94,0,100-(AE$3-$D94)*$E94*100)),"")</f>
        <v>0</v>
      </c>
      <c r="AF94" s="150" t="n">
        <f aca="false">IF($C94&gt;0,IF(AF$3&lt;$D94,100,IF(AF$3&gt;$C94,0,100-(AF$3-$D94)*$E94*100)),"")</f>
        <v>0</v>
      </c>
      <c r="AG94" s="150" t="n">
        <f aca="false">IF($C94&gt;0,IF(AG$3&lt;$D94,100,IF(AG$3&gt;$C94,0,100-(AG$3-$D94)*$E94*100)),"")</f>
        <v>0</v>
      </c>
      <c r="AH94" s="150" t="n">
        <f aca="false">IF($C94&gt;0,IF(AH$3&lt;$D94,100,IF(AH$3&gt;$C94,0,100-(AH$3-$D94)*$E94*100)),"")</f>
        <v>0</v>
      </c>
      <c r="AI94" s="150" t="n">
        <f aca="false">IF($C94&gt;0,IF(AI$3&lt;$D94,100,IF(AI$3&gt;$C94,0,100-(AI$3-$D94)*$E94*100)),"")</f>
        <v>0</v>
      </c>
      <c r="AJ94" s="150" t="n">
        <f aca="false">IF($C94&gt;0,IF(AJ$3&lt;$D94,100,IF(AJ$3&gt;$C94,0,100-(AJ$3-$D94)*$E94*100)),"")</f>
        <v>0</v>
      </c>
      <c r="AK94" s="150" t="n">
        <f aca="false">IF($C94&gt;0,IF(AK$3&lt;$D94,100,IF(AK$3&gt;$C94,0,100-(AK$3-$D94)*$E94*100)),"")</f>
        <v>0</v>
      </c>
      <c r="AL94" s="150" t="n">
        <f aca="false">IF($C94&gt;0,IF(AL$3&lt;$D94,100,IF(AL$3&gt;$C94,0,100-(AL$3-$D94)*$E94*100)),"")</f>
        <v>0</v>
      </c>
      <c r="AM94" s="150" t="n">
        <f aca="false">IF($C94&gt;0,IF(AM$3&lt;$D94,100,IF(AM$3&gt;$C94,0,100-(AM$3-$D94)*$E94*100)),"")</f>
        <v>0</v>
      </c>
      <c r="AN94" s="150" t="n">
        <f aca="false">IF($C94&gt;0,IF(AN$3&lt;$D94,100,IF(AN$3&gt;$C94,0,100-(AN$3-$D94)*$E94*100)),"")</f>
        <v>0</v>
      </c>
    </row>
    <row r="95" customFormat="false" ht="12.8" hidden="false" customHeight="false" outlineLevel="0" collapsed="false">
      <c r="A95" s="163" t="s">
        <v>296</v>
      </c>
      <c r="B95" s="129" t="s">
        <v>310</v>
      </c>
      <c r="C95" s="130" t="n">
        <v>10</v>
      </c>
      <c r="E95" s="131" t="n">
        <f aca="false">IF(C95&gt;0,1/(C95-D95),"")</f>
        <v>0.1</v>
      </c>
      <c r="F95" s="149"/>
      <c r="G95" s="132" t="str">
        <f aca="false">IF(F95=0,"",IF(F95&gt;C95,1,(F95-D95)*E95))</f>
        <v/>
      </c>
      <c r="H95" s="132" t="str">
        <f aca="false">IF(F95&gt;0,1-G95,"")</f>
        <v/>
      </c>
      <c r="I95" s="150" t="n">
        <f aca="false">IF($C95&gt;0,IF(I$3&lt;$D95,100,IF(I$3&gt;$C95,0,100-(I$3-$D95)*$E95*100)),"")</f>
        <v>90</v>
      </c>
      <c r="J95" s="150" t="n">
        <f aca="false">IF($C95&gt;0,IF(J$3&lt;$D95,100,IF(J$3&gt;$C95,0,100-(J$3-$D95)*$E95*100)),"")</f>
        <v>80</v>
      </c>
      <c r="K95" s="150" t="n">
        <f aca="false">IF($C95&gt;0,IF(K$3&lt;$D95,100,IF(K$3&gt;$C95,0,100-(K$3-$D95)*$E95*100)),"")</f>
        <v>70</v>
      </c>
      <c r="L95" s="150" t="n">
        <f aca="false">IF($C95&gt;0,IF(L$3&lt;$D95,100,IF(L$3&gt;$C95,0,100-(L$3-$D95)*$E95*100)),"")</f>
        <v>60</v>
      </c>
      <c r="M95" s="150" t="n">
        <f aca="false">IF($C95&gt;0,IF(M$3&lt;$D95,100,IF(M$3&gt;$C95,0,100-(M$3-$D95)*$E95*100)),"")</f>
        <v>50</v>
      </c>
      <c r="N95" s="150" t="n">
        <f aca="false">IF($C95&gt;0,IF(N$3&lt;$D95,100,IF(N$3&gt;$C95,0,100-(N$3-$D95)*$E95*100)),"")</f>
        <v>40</v>
      </c>
      <c r="O95" s="150" t="n">
        <f aca="false">IF($C95&gt;0,IF(O$3&lt;$D95,100,IF(O$3&gt;$C95,0,100-(O$3-$D95)*$E95*100)),"")</f>
        <v>30</v>
      </c>
      <c r="P95" s="150" t="n">
        <f aca="false">IF($C95&gt;0,IF(P$3&lt;$D95,100,IF(P$3&gt;$C95,0,100-(P$3-$D95)*$E95*100)),"")</f>
        <v>20</v>
      </c>
      <c r="Q95" s="150" t="n">
        <f aca="false">IF($C95&gt;0,IF(Q$3&lt;$D95,100,IF(Q$3&gt;$C95,0,100-(Q$3-$D95)*$E95*100)),"")</f>
        <v>10</v>
      </c>
      <c r="R95" s="150" t="n">
        <f aca="false">IF($C95&gt;0,IF(R$3&lt;$D95,100,IF(R$3&gt;$C95,0,100-(R$3-$D95)*$E95*100)),"")</f>
        <v>0</v>
      </c>
      <c r="S95" s="150" t="n">
        <f aca="false">IF($C95&gt;0,IF(S$3&lt;$D95,100,IF(S$3&gt;$C95,0,100-(S$3-$D95)*$E95*100)),"")</f>
        <v>0</v>
      </c>
      <c r="T95" s="150" t="n">
        <f aca="false">IF($C95&gt;0,IF(T$3&lt;$D95,100,IF(T$3&gt;$C95,0,100-(T$3-$D95)*$E95*100)),"")</f>
        <v>0</v>
      </c>
      <c r="U95" s="150" t="n">
        <f aca="false">IF($C95&gt;0,IF(U$3&lt;$D95,100,IF(U$3&gt;$C95,0,100-(U$3-$D95)*$E95*100)),"")</f>
        <v>0</v>
      </c>
      <c r="V95" s="150" t="n">
        <f aca="false">IF($C95&gt;0,IF(V$3&lt;$D95,100,IF(V$3&gt;$C95,0,100-(V$3-$D95)*$E95*100)),"")</f>
        <v>0</v>
      </c>
      <c r="W95" s="150" t="n">
        <f aca="false">IF($C95&gt;0,IF(W$3&lt;$D95,100,IF(W$3&gt;$C95,0,100-(W$3-$D95)*$E95*100)),"")</f>
        <v>0</v>
      </c>
      <c r="X95" s="150" t="n">
        <f aca="false">IF($C95&gt;0,IF(X$3&lt;$D95,100,IF(X$3&gt;$C95,0,100-(X$3-$D95)*$E95*100)),"")</f>
        <v>0</v>
      </c>
      <c r="Y95" s="150" t="n">
        <f aca="false">IF($C95&gt;0,IF(Y$3&lt;$D95,100,IF(Y$3&gt;$C95,0,100-(Y$3-$D95)*$E95*100)),"")</f>
        <v>0</v>
      </c>
      <c r="Z95" s="150" t="n">
        <f aca="false">IF($C95&gt;0,IF(Z$3&lt;$D95,100,IF(Z$3&gt;$C95,0,100-(Z$3-$D95)*$E95*100)),"")</f>
        <v>0</v>
      </c>
      <c r="AA95" s="150" t="n">
        <f aca="false">IF($C95&gt;0,IF(AA$3&lt;$D95,100,IF(AA$3&gt;$C95,0,100-(AA$3-$D95)*$E95*100)),"")</f>
        <v>0</v>
      </c>
      <c r="AB95" s="150" t="n">
        <f aca="false">IF($C95&gt;0,IF(AB$3&lt;$D95,100,IF(AB$3&gt;$C95,0,100-(AB$3-$D95)*$E95*100)),"")</f>
        <v>0</v>
      </c>
      <c r="AC95" s="150" t="n">
        <f aca="false">IF($C95&gt;0,IF(AC$3&lt;$D95,100,IF(AC$3&gt;$C95,0,100-(AC$3-$D95)*$E95*100)),"")</f>
        <v>0</v>
      </c>
      <c r="AD95" s="150" t="n">
        <f aca="false">IF($C95&gt;0,IF(AD$3&lt;$D95,100,IF(AD$3&gt;$C95,0,100-(AD$3-$D95)*$E95*100)),"")</f>
        <v>0</v>
      </c>
      <c r="AE95" s="150" t="n">
        <f aca="false">IF($C95&gt;0,IF(AE$3&lt;$D95,100,IF(AE$3&gt;$C95,0,100-(AE$3-$D95)*$E95*100)),"")</f>
        <v>0</v>
      </c>
      <c r="AF95" s="150" t="n">
        <f aca="false">IF($C95&gt;0,IF(AF$3&lt;$D95,100,IF(AF$3&gt;$C95,0,100-(AF$3-$D95)*$E95*100)),"")</f>
        <v>0</v>
      </c>
      <c r="AG95" s="150" t="n">
        <f aca="false">IF($C95&gt;0,IF(AG$3&lt;$D95,100,IF(AG$3&gt;$C95,0,100-(AG$3-$D95)*$E95*100)),"")</f>
        <v>0</v>
      </c>
      <c r="AH95" s="150" t="n">
        <f aca="false">IF($C95&gt;0,IF(AH$3&lt;$D95,100,IF(AH$3&gt;$C95,0,100-(AH$3-$D95)*$E95*100)),"")</f>
        <v>0</v>
      </c>
      <c r="AI95" s="150" t="n">
        <f aca="false">IF($C95&gt;0,IF(AI$3&lt;$D95,100,IF(AI$3&gt;$C95,0,100-(AI$3-$D95)*$E95*100)),"")</f>
        <v>0</v>
      </c>
      <c r="AJ95" s="150" t="n">
        <f aca="false">IF($C95&gt;0,IF(AJ$3&lt;$D95,100,IF(AJ$3&gt;$C95,0,100-(AJ$3-$D95)*$E95*100)),"")</f>
        <v>0</v>
      </c>
      <c r="AK95" s="150" t="n">
        <f aca="false">IF($C95&gt;0,IF(AK$3&lt;$D95,100,IF(AK$3&gt;$C95,0,100-(AK$3-$D95)*$E95*100)),"")</f>
        <v>0</v>
      </c>
      <c r="AL95" s="150" t="n">
        <f aca="false">IF($C95&gt;0,IF(AL$3&lt;$D95,100,IF(AL$3&gt;$C95,0,100-(AL$3-$D95)*$E95*100)),"")</f>
        <v>0</v>
      </c>
      <c r="AM95" s="150" t="n">
        <f aca="false">IF($C95&gt;0,IF(AM$3&lt;$D95,100,IF(AM$3&gt;$C95,0,100-(AM$3-$D95)*$E95*100)),"")</f>
        <v>0</v>
      </c>
      <c r="AN95" s="150" t="n">
        <f aca="false">IF($C95&gt;0,IF(AN$3&lt;$D95,100,IF(AN$3&gt;$C95,0,100-(AN$3-$D95)*$E95*100)),"")</f>
        <v>0</v>
      </c>
    </row>
    <row r="96" customFormat="false" ht="12.8" hidden="false" customHeight="false" outlineLevel="0" collapsed="false">
      <c r="A96" s="163" t="s">
        <v>296</v>
      </c>
      <c r="B96" s="129" t="s">
        <v>311</v>
      </c>
      <c r="C96" s="130" t="n">
        <v>20</v>
      </c>
      <c r="E96" s="131" t="n">
        <f aca="false">IF(C96&gt;0,1/(C96-D96),"")</f>
        <v>0.05</v>
      </c>
      <c r="F96" s="149"/>
      <c r="G96" s="132" t="str">
        <f aca="false">IF(F96=0,"",IF(F96&gt;C96,1,(F96-D96)*E96))</f>
        <v/>
      </c>
      <c r="H96" s="132" t="str">
        <f aca="false">IF(F96&gt;0,1-G96,"")</f>
        <v/>
      </c>
      <c r="I96" s="150" t="n">
        <f aca="false">IF($C96&gt;0,IF(I$3&lt;$D96,100,IF(I$3&gt;$C96,0,100-(I$3-$D96)*$E96*100)),"")</f>
        <v>95</v>
      </c>
      <c r="J96" s="150" t="n">
        <f aca="false">IF($C96&gt;0,IF(J$3&lt;$D96,100,IF(J$3&gt;$C96,0,100-(J$3-$D96)*$E96*100)),"")</f>
        <v>90</v>
      </c>
      <c r="K96" s="150" t="n">
        <f aca="false">IF($C96&gt;0,IF(K$3&lt;$D96,100,IF(K$3&gt;$C96,0,100-(K$3-$D96)*$E96*100)),"")</f>
        <v>85</v>
      </c>
      <c r="L96" s="150" t="n">
        <f aca="false">IF($C96&gt;0,IF(L$3&lt;$D96,100,IF(L$3&gt;$C96,0,100-(L$3-$D96)*$E96*100)),"")</f>
        <v>80</v>
      </c>
      <c r="M96" s="150" t="n">
        <f aca="false">IF($C96&gt;0,IF(M$3&lt;$D96,100,IF(M$3&gt;$C96,0,100-(M$3-$D96)*$E96*100)),"")</f>
        <v>75</v>
      </c>
      <c r="N96" s="150" t="n">
        <f aca="false">IF($C96&gt;0,IF(N$3&lt;$D96,100,IF(N$3&gt;$C96,0,100-(N$3-$D96)*$E96*100)),"")</f>
        <v>70</v>
      </c>
      <c r="O96" s="150" t="n">
        <f aca="false">IF($C96&gt;0,IF(O$3&lt;$D96,100,IF(O$3&gt;$C96,0,100-(O$3-$D96)*$E96*100)),"")</f>
        <v>65</v>
      </c>
      <c r="P96" s="150" t="n">
        <f aca="false">IF($C96&gt;0,IF(P$3&lt;$D96,100,IF(P$3&gt;$C96,0,100-(P$3-$D96)*$E96*100)),"")</f>
        <v>60</v>
      </c>
      <c r="Q96" s="150" t="n">
        <f aca="false">IF($C96&gt;0,IF(Q$3&lt;$D96,100,IF(Q$3&gt;$C96,0,100-(Q$3-$D96)*$E96*100)),"")</f>
        <v>55</v>
      </c>
      <c r="R96" s="150" t="n">
        <f aca="false">IF($C96&gt;0,IF(R$3&lt;$D96,100,IF(R$3&gt;$C96,0,100-(R$3-$D96)*$E96*100)),"")</f>
        <v>50</v>
      </c>
      <c r="S96" s="150" t="n">
        <f aca="false">IF($C96&gt;0,IF(S$3&lt;$D96,100,IF(S$3&gt;$C96,0,100-(S$3-$D96)*$E96*100)),"")</f>
        <v>45</v>
      </c>
      <c r="T96" s="150" t="n">
        <f aca="false">IF($C96&gt;0,IF(T$3&lt;$D96,100,IF(T$3&gt;$C96,0,100-(T$3-$D96)*$E96*100)),"")</f>
        <v>40</v>
      </c>
      <c r="U96" s="150" t="n">
        <f aca="false">IF($C96&gt;0,IF(U$3&lt;$D96,100,IF(U$3&gt;$C96,0,100-(U$3-$D96)*$E96*100)),"")</f>
        <v>35</v>
      </c>
      <c r="V96" s="150" t="n">
        <f aca="false">IF($C96&gt;0,IF(V$3&lt;$D96,100,IF(V$3&gt;$C96,0,100-(V$3-$D96)*$E96*100)),"")</f>
        <v>30</v>
      </c>
      <c r="W96" s="150" t="n">
        <f aca="false">IF($C96&gt;0,IF(W$3&lt;$D96,100,IF(W$3&gt;$C96,0,100-(W$3-$D96)*$E96*100)),"")</f>
        <v>25</v>
      </c>
      <c r="X96" s="150" t="n">
        <f aca="false">IF($C96&gt;0,IF(X$3&lt;$D96,100,IF(X$3&gt;$C96,0,100-(X$3-$D96)*$E96*100)),"")</f>
        <v>20</v>
      </c>
      <c r="Y96" s="150" t="n">
        <f aca="false">IF($C96&gt;0,IF(Y$3&lt;$D96,100,IF(Y$3&gt;$C96,0,100-(Y$3-$D96)*$E96*100)),"")</f>
        <v>15</v>
      </c>
      <c r="Z96" s="150" t="n">
        <f aca="false">IF($C96&gt;0,IF(Z$3&lt;$D96,100,IF(Z$3&gt;$C96,0,100-(Z$3-$D96)*$E96*100)),"")</f>
        <v>10</v>
      </c>
      <c r="AA96" s="150" t="n">
        <f aca="false">IF($C96&gt;0,IF(AA$3&lt;$D96,100,IF(AA$3&gt;$C96,0,100-(AA$3-$D96)*$E96*100)),"")</f>
        <v>5</v>
      </c>
      <c r="AB96" s="150" t="n">
        <f aca="false">IF($C96&gt;0,IF(AB$3&lt;$D96,100,IF(AB$3&gt;$C96,0,100-(AB$3-$D96)*$E96*100)),"")</f>
        <v>0</v>
      </c>
      <c r="AC96" s="150" t="n">
        <f aca="false">IF($C96&gt;0,IF(AC$3&lt;$D96,100,IF(AC$3&gt;$C96,0,100-(AC$3-$D96)*$E96*100)),"")</f>
        <v>0</v>
      </c>
      <c r="AD96" s="150" t="n">
        <f aca="false">IF($C96&gt;0,IF(AD$3&lt;$D96,100,IF(AD$3&gt;$C96,0,100-(AD$3-$D96)*$E96*100)),"")</f>
        <v>0</v>
      </c>
      <c r="AE96" s="150" t="n">
        <f aca="false">IF($C96&gt;0,IF(AE$3&lt;$D96,100,IF(AE$3&gt;$C96,0,100-(AE$3-$D96)*$E96*100)),"")</f>
        <v>0</v>
      </c>
      <c r="AF96" s="150" t="n">
        <f aca="false">IF($C96&gt;0,IF(AF$3&lt;$D96,100,IF(AF$3&gt;$C96,0,100-(AF$3-$D96)*$E96*100)),"")</f>
        <v>0</v>
      </c>
      <c r="AG96" s="150" t="n">
        <f aca="false">IF($C96&gt;0,IF(AG$3&lt;$D96,100,IF(AG$3&gt;$C96,0,100-(AG$3-$D96)*$E96*100)),"")</f>
        <v>0</v>
      </c>
      <c r="AH96" s="150" t="n">
        <f aca="false">IF($C96&gt;0,IF(AH$3&lt;$D96,100,IF(AH$3&gt;$C96,0,100-(AH$3-$D96)*$E96*100)),"")</f>
        <v>0</v>
      </c>
      <c r="AI96" s="150" t="n">
        <f aca="false">IF($C96&gt;0,IF(AI$3&lt;$D96,100,IF(AI$3&gt;$C96,0,100-(AI$3-$D96)*$E96*100)),"")</f>
        <v>0</v>
      </c>
      <c r="AJ96" s="150" t="n">
        <f aca="false">IF($C96&gt;0,IF(AJ$3&lt;$D96,100,IF(AJ$3&gt;$C96,0,100-(AJ$3-$D96)*$E96*100)),"")</f>
        <v>0</v>
      </c>
      <c r="AK96" s="150" t="n">
        <f aca="false">IF($C96&gt;0,IF(AK$3&lt;$D96,100,IF(AK$3&gt;$C96,0,100-(AK$3-$D96)*$E96*100)),"")</f>
        <v>0</v>
      </c>
      <c r="AL96" s="150" t="n">
        <f aca="false">IF($C96&gt;0,IF(AL$3&lt;$D96,100,IF(AL$3&gt;$C96,0,100-(AL$3-$D96)*$E96*100)),"")</f>
        <v>0</v>
      </c>
      <c r="AM96" s="150" t="n">
        <f aca="false">IF($C96&gt;0,IF(AM$3&lt;$D96,100,IF(AM$3&gt;$C96,0,100-(AM$3-$D96)*$E96*100)),"")</f>
        <v>0</v>
      </c>
      <c r="AN96" s="150" t="n">
        <f aca="false">IF($C96&gt;0,IF(AN$3&lt;$D96,100,IF(AN$3&gt;$C96,0,100-(AN$3-$D96)*$E96*100)),"")</f>
        <v>0</v>
      </c>
    </row>
    <row r="97" customFormat="false" ht="12.8" hidden="false" customHeight="false" outlineLevel="0" collapsed="false">
      <c r="A97" s="163" t="s">
        <v>296</v>
      </c>
      <c r="B97" s="129" t="s">
        <v>312</v>
      </c>
      <c r="C97" s="130" t="n">
        <v>10</v>
      </c>
      <c r="E97" s="131" t="n">
        <f aca="false">IF(C97&gt;0,1/(C97-D97),"")</f>
        <v>0.1</v>
      </c>
      <c r="F97" s="149"/>
      <c r="G97" s="132" t="str">
        <f aca="false">IF(F97=0,"",IF(F97&gt;C97,1,(F97-D97)*E97))</f>
        <v/>
      </c>
      <c r="H97" s="132" t="str">
        <f aca="false">IF(F97&gt;0,1-G97,"")</f>
        <v/>
      </c>
      <c r="I97" s="150" t="n">
        <f aca="false">IF($C97&gt;0,IF(I$3&lt;$D97,100,IF(I$3&gt;$C97,0,100-(I$3-$D97)*$E97*100)),"")</f>
        <v>90</v>
      </c>
      <c r="J97" s="150" t="n">
        <f aca="false">IF($C97&gt;0,IF(J$3&lt;$D97,100,IF(J$3&gt;$C97,0,100-(J$3-$D97)*$E97*100)),"")</f>
        <v>80</v>
      </c>
      <c r="K97" s="150" t="n">
        <f aca="false">IF($C97&gt;0,IF(K$3&lt;$D97,100,IF(K$3&gt;$C97,0,100-(K$3-$D97)*$E97*100)),"")</f>
        <v>70</v>
      </c>
      <c r="L97" s="150" t="n">
        <f aca="false">IF($C97&gt;0,IF(L$3&lt;$D97,100,IF(L$3&gt;$C97,0,100-(L$3-$D97)*$E97*100)),"")</f>
        <v>60</v>
      </c>
      <c r="M97" s="150" t="n">
        <f aca="false">IF($C97&gt;0,IF(M$3&lt;$D97,100,IF(M$3&gt;$C97,0,100-(M$3-$D97)*$E97*100)),"")</f>
        <v>50</v>
      </c>
      <c r="N97" s="150" t="n">
        <f aca="false">IF($C97&gt;0,IF(N$3&lt;$D97,100,IF(N$3&gt;$C97,0,100-(N$3-$D97)*$E97*100)),"")</f>
        <v>40</v>
      </c>
      <c r="O97" s="150" t="n">
        <f aca="false">IF($C97&gt;0,IF(O$3&lt;$D97,100,IF(O$3&gt;$C97,0,100-(O$3-$D97)*$E97*100)),"")</f>
        <v>30</v>
      </c>
      <c r="P97" s="150" t="n">
        <f aca="false">IF($C97&gt;0,IF(P$3&lt;$D97,100,IF(P$3&gt;$C97,0,100-(P$3-$D97)*$E97*100)),"")</f>
        <v>20</v>
      </c>
      <c r="Q97" s="150" t="n">
        <f aca="false">IF($C97&gt;0,IF(Q$3&lt;$D97,100,IF(Q$3&gt;$C97,0,100-(Q$3-$D97)*$E97*100)),"")</f>
        <v>10</v>
      </c>
      <c r="R97" s="150" t="n">
        <f aca="false">IF($C97&gt;0,IF(R$3&lt;$D97,100,IF(R$3&gt;$C97,0,100-(R$3-$D97)*$E97*100)),"")</f>
        <v>0</v>
      </c>
      <c r="S97" s="150" t="n">
        <f aca="false">IF($C97&gt;0,IF(S$3&lt;$D97,100,IF(S$3&gt;$C97,0,100-(S$3-$D97)*$E97*100)),"")</f>
        <v>0</v>
      </c>
      <c r="T97" s="150" t="n">
        <f aca="false">IF($C97&gt;0,IF(T$3&lt;$D97,100,IF(T$3&gt;$C97,0,100-(T$3-$D97)*$E97*100)),"")</f>
        <v>0</v>
      </c>
      <c r="U97" s="150" t="n">
        <f aca="false">IF($C97&gt;0,IF(U$3&lt;$D97,100,IF(U$3&gt;$C97,0,100-(U$3-$D97)*$E97*100)),"")</f>
        <v>0</v>
      </c>
      <c r="V97" s="150" t="n">
        <f aca="false">IF($C97&gt;0,IF(V$3&lt;$D97,100,IF(V$3&gt;$C97,0,100-(V$3-$D97)*$E97*100)),"")</f>
        <v>0</v>
      </c>
      <c r="W97" s="150" t="n">
        <f aca="false">IF($C97&gt;0,IF(W$3&lt;$D97,100,IF(W$3&gt;$C97,0,100-(W$3-$D97)*$E97*100)),"")</f>
        <v>0</v>
      </c>
      <c r="X97" s="150" t="n">
        <f aca="false">IF($C97&gt;0,IF(X$3&lt;$D97,100,IF(X$3&gt;$C97,0,100-(X$3-$D97)*$E97*100)),"")</f>
        <v>0</v>
      </c>
      <c r="Y97" s="150" t="n">
        <f aca="false">IF($C97&gt;0,IF(Y$3&lt;$D97,100,IF(Y$3&gt;$C97,0,100-(Y$3-$D97)*$E97*100)),"")</f>
        <v>0</v>
      </c>
      <c r="Z97" s="150" t="n">
        <f aca="false">IF($C97&gt;0,IF(Z$3&lt;$D97,100,IF(Z$3&gt;$C97,0,100-(Z$3-$D97)*$E97*100)),"")</f>
        <v>0</v>
      </c>
      <c r="AA97" s="150" t="n">
        <f aca="false">IF($C97&gt;0,IF(AA$3&lt;$D97,100,IF(AA$3&gt;$C97,0,100-(AA$3-$D97)*$E97*100)),"")</f>
        <v>0</v>
      </c>
      <c r="AB97" s="150" t="n">
        <f aca="false">IF($C97&gt;0,IF(AB$3&lt;$D97,100,IF(AB$3&gt;$C97,0,100-(AB$3-$D97)*$E97*100)),"")</f>
        <v>0</v>
      </c>
      <c r="AC97" s="150" t="n">
        <f aca="false">IF($C97&gt;0,IF(AC$3&lt;$D97,100,IF(AC$3&gt;$C97,0,100-(AC$3-$D97)*$E97*100)),"")</f>
        <v>0</v>
      </c>
      <c r="AD97" s="150" t="n">
        <f aca="false">IF($C97&gt;0,IF(AD$3&lt;$D97,100,IF(AD$3&gt;$C97,0,100-(AD$3-$D97)*$E97*100)),"")</f>
        <v>0</v>
      </c>
      <c r="AE97" s="150" t="n">
        <f aca="false">IF($C97&gt;0,IF(AE$3&lt;$D97,100,IF(AE$3&gt;$C97,0,100-(AE$3-$D97)*$E97*100)),"")</f>
        <v>0</v>
      </c>
      <c r="AF97" s="150" t="n">
        <f aca="false">IF($C97&gt;0,IF(AF$3&lt;$D97,100,IF(AF$3&gt;$C97,0,100-(AF$3-$D97)*$E97*100)),"")</f>
        <v>0</v>
      </c>
      <c r="AG97" s="150" t="n">
        <f aca="false">IF($C97&gt;0,IF(AG$3&lt;$D97,100,IF(AG$3&gt;$C97,0,100-(AG$3-$D97)*$E97*100)),"")</f>
        <v>0</v>
      </c>
      <c r="AH97" s="150" t="n">
        <f aca="false">IF($C97&gt;0,IF(AH$3&lt;$D97,100,IF(AH$3&gt;$C97,0,100-(AH$3-$D97)*$E97*100)),"")</f>
        <v>0</v>
      </c>
      <c r="AI97" s="150" t="n">
        <f aca="false">IF($C97&gt;0,IF(AI$3&lt;$D97,100,IF(AI$3&gt;$C97,0,100-(AI$3-$D97)*$E97*100)),"")</f>
        <v>0</v>
      </c>
      <c r="AJ97" s="150" t="n">
        <f aca="false">IF($C97&gt;0,IF(AJ$3&lt;$D97,100,IF(AJ$3&gt;$C97,0,100-(AJ$3-$D97)*$E97*100)),"")</f>
        <v>0</v>
      </c>
      <c r="AK97" s="150" t="n">
        <f aca="false">IF($C97&gt;0,IF(AK$3&lt;$D97,100,IF(AK$3&gt;$C97,0,100-(AK$3-$D97)*$E97*100)),"")</f>
        <v>0</v>
      </c>
      <c r="AL97" s="150" t="n">
        <f aca="false">IF($C97&gt;0,IF(AL$3&lt;$D97,100,IF(AL$3&gt;$C97,0,100-(AL$3-$D97)*$E97*100)),"")</f>
        <v>0</v>
      </c>
      <c r="AM97" s="150" t="n">
        <f aca="false">IF($C97&gt;0,IF(AM$3&lt;$D97,100,IF(AM$3&gt;$C97,0,100-(AM$3-$D97)*$E97*100)),"")</f>
        <v>0</v>
      </c>
      <c r="AN97" s="150" t="n">
        <f aca="false">IF($C97&gt;0,IF(AN$3&lt;$D97,100,IF(AN$3&gt;$C97,0,100-(AN$3-$D97)*$E97*100)),"")</f>
        <v>0</v>
      </c>
    </row>
    <row r="98" customFormat="false" ht="12.8" hidden="false" customHeight="false" outlineLevel="0" collapsed="false">
      <c r="A98" s="163" t="s">
        <v>296</v>
      </c>
      <c r="B98" s="129" t="s">
        <v>313</v>
      </c>
      <c r="C98" s="130" t="n">
        <v>12</v>
      </c>
      <c r="E98" s="131" t="n">
        <f aca="false">IF(C98&gt;0,1/(C98-D98),"")</f>
        <v>0.0833333333333333</v>
      </c>
      <c r="F98" s="149"/>
      <c r="G98" s="132" t="str">
        <f aca="false">IF(F98=0,"",IF(F98&gt;C98,1,(F98-D98)*E98))</f>
        <v/>
      </c>
      <c r="H98" s="132" t="str">
        <f aca="false">IF(F98&gt;0,1-G98,"")</f>
        <v/>
      </c>
      <c r="I98" s="150" t="n">
        <f aca="false">IF($C98&gt;0,IF(I$3&lt;$D98,100,IF(I$3&gt;$C98,0,100-(I$3-$D98)*$E98*100)),"")</f>
        <v>91.6666666666667</v>
      </c>
      <c r="J98" s="150" t="n">
        <f aca="false">IF($C98&gt;0,IF(J$3&lt;$D98,100,IF(J$3&gt;$C98,0,100-(J$3-$D98)*$E98*100)),"")</f>
        <v>83.3333333333333</v>
      </c>
      <c r="K98" s="150" t="n">
        <f aca="false">IF($C98&gt;0,IF(K$3&lt;$D98,100,IF(K$3&gt;$C98,0,100-(K$3-$D98)*$E98*100)),"")</f>
        <v>75</v>
      </c>
      <c r="L98" s="150" t="n">
        <f aca="false">IF($C98&gt;0,IF(L$3&lt;$D98,100,IF(L$3&gt;$C98,0,100-(L$3-$D98)*$E98*100)),"")</f>
        <v>66.6666666666667</v>
      </c>
      <c r="M98" s="150" t="n">
        <f aca="false">IF($C98&gt;0,IF(M$3&lt;$D98,100,IF(M$3&gt;$C98,0,100-(M$3-$D98)*$E98*100)),"")</f>
        <v>58.3333333333333</v>
      </c>
      <c r="N98" s="150" t="n">
        <f aca="false">IF($C98&gt;0,IF(N$3&lt;$D98,100,IF(N$3&gt;$C98,0,100-(N$3-$D98)*$E98*100)),"")</f>
        <v>50</v>
      </c>
      <c r="O98" s="150" t="n">
        <f aca="false">IF($C98&gt;0,IF(O$3&lt;$D98,100,IF(O$3&gt;$C98,0,100-(O$3-$D98)*$E98*100)),"")</f>
        <v>41.6666666666667</v>
      </c>
      <c r="P98" s="150" t="n">
        <f aca="false">IF($C98&gt;0,IF(P$3&lt;$D98,100,IF(P$3&gt;$C98,0,100-(P$3-$D98)*$E98*100)),"")</f>
        <v>33.3333333333333</v>
      </c>
      <c r="Q98" s="150" t="n">
        <f aca="false">IF($C98&gt;0,IF(Q$3&lt;$D98,100,IF(Q$3&gt;$C98,0,100-(Q$3-$D98)*$E98*100)),"")</f>
        <v>25</v>
      </c>
      <c r="R98" s="150" t="n">
        <f aca="false">IF($C98&gt;0,IF(R$3&lt;$D98,100,IF(R$3&gt;$C98,0,100-(R$3-$D98)*$E98*100)),"")</f>
        <v>16.6666666666667</v>
      </c>
      <c r="S98" s="150" t="n">
        <f aca="false">IF($C98&gt;0,IF(S$3&lt;$D98,100,IF(S$3&gt;$C98,0,100-(S$3-$D98)*$E98*100)),"")</f>
        <v>8.33333333333334</v>
      </c>
      <c r="T98" s="150" t="n">
        <f aca="false">IF($C98&gt;0,IF(T$3&lt;$D98,100,IF(T$3&gt;$C98,0,100-(T$3-$D98)*$E98*100)),"")</f>
        <v>0</v>
      </c>
      <c r="U98" s="150" t="n">
        <f aca="false">IF($C98&gt;0,IF(U$3&lt;$D98,100,IF(U$3&gt;$C98,0,100-(U$3-$D98)*$E98*100)),"")</f>
        <v>0</v>
      </c>
      <c r="V98" s="150" t="n">
        <f aca="false">IF($C98&gt;0,IF(V$3&lt;$D98,100,IF(V$3&gt;$C98,0,100-(V$3-$D98)*$E98*100)),"")</f>
        <v>0</v>
      </c>
      <c r="W98" s="150" t="n">
        <f aca="false">IF($C98&gt;0,IF(W$3&lt;$D98,100,IF(W$3&gt;$C98,0,100-(W$3-$D98)*$E98*100)),"")</f>
        <v>0</v>
      </c>
      <c r="X98" s="150" t="n">
        <f aca="false">IF($C98&gt;0,IF(X$3&lt;$D98,100,IF(X$3&gt;$C98,0,100-(X$3-$D98)*$E98*100)),"")</f>
        <v>0</v>
      </c>
      <c r="Y98" s="150" t="n">
        <f aca="false">IF($C98&gt;0,IF(Y$3&lt;$D98,100,IF(Y$3&gt;$C98,0,100-(Y$3-$D98)*$E98*100)),"")</f>
        <v>0</v>
      </c>
      <c r="Z98" s="150" t="n">
        <f aca="false">IF($C98&gt;0,IF(Z$3&lt;$D98,100,IF(Z$3&gt;$C98,0,100-(Z$3-$D98)*$E98*100)),"")</f>
        <v>0</v>
      </c>
      <c r="AA98" s="150" t="n">
        <f aca="false">IF($C98&gt;0,IF(AA$3&lt;$D98,100,IF(AA$3&gt;$C98,0,100-(AA$3-$D98)*$E98*100)),"")</f>
        <v>0</v>
      </c>
      <c r="AB98" s="150" t="n">
        <f aca="false">IF($C98&gt;0,IF(AB$3&lt;$D98,100,IF(AB$3&gt;$C98,0,100-(AB$3-$D98)*$E98*100)),"")</f>
        <v>0</v>
      </c>
      <c r="AC98" s="150" t="n">
        <f aca="false">IF($C98&gt;0,IF(AC$3&lt;$D98,100,IF(AC$3&gt;$C98,0,100-(AC$3-$D98)*$E98*100)),"")</f>
        <v>0</v>
      </c>
      <c r="AD98" s="150" t="n">
        <f aca="false">IF($C98&gt;0,IF(AD$3&lt;$D98,100,IF(AD$3&gt;$C98,0,100-(AD$3-$D98)*$E98*100)),"")</f>
        <v>0</v>
      </c>
      <c r="AE98" s="150" t="n">
        <f aca="false">IF($C98&gt;0,IF(AE$3&lt;$D98,100,IF(AE$3&gt;$C98,0,100-(AE$3-$D98)*$E98*100)),"")</f>
        <v>0</v>
      </c>
      <c r="AF98" s="150" t="n">
        <f aca="false">IF($C98&gt;0,IF(AF$3&lt;$D98,100,IF(AF$3&gt;$C98,0,100-(AF$3-$D98)*$E98*100)),"")</f>
        <v>0</v>
      </c>
      <c r="AG98" s="150" t="n">
        <f aca="false">IF($C98&gt;0,IF(AG$3&lt;$D98,100,IF(AG$3&gt;$C98,0,100-(AG$3-$D98)*$E98*100)),"")</f>
        <v>0</v>
      </c>
      <c r="AH98" s="150" t="n">
        <f aca="false">IF($C98&gt;0,IF(AH$3&lt;$D98,100,IF(AH$3&gt;$C98,0,100-(AH$3-$D98)*$E98*100)),"")</f>
        <v>0</v>
      </c>
      <c r="AI98" s="150" t="n">
        <f aca="false">IF($C98&gt;0,IF(AI$3&lt;$D98,100,IF(AI$3&gt;$C98,0,100-(AI$3-$D98)*$E98*100)),"")</f>
        <v>0</v>
      </c>
      <c r="AJ98" s="150" t="n">
        <f aca="false">IF($C98&gt;0,IF(AJ$3&lt;$D98,100,IF(AJ$3&gt;$C98,0,100-(AJ$3-$D98)*$E98*100)),"")</f>
        <v>0</v>
      </c>
      <c r="AK98" s="150" t="n">
        <f aca="false">IF($C98&gt;0,IF(AK$3&lt;$D98,100,IF(AK$3&gt;$C98,0,100-(AK$3-$D98)*$E98*100)),"")</f>
        <v>0</v>
      </c>
      <c r="AL98" s="150" t="n">
        <f aca="false">IF($C98&gt;0,IF(AL$3&lt;$D98,100,IF(AL$3&gt;$C98,0,100-(AL$3-$D98)*$E98*100)),"")</f>
        <v>0</v>
      </c>
      <c r="AM98" s="150" t="n">
        <f aca="false">IF($C98&gt;0,IF(AM$3&lt;$D98,100,IF(AM$3&gt;$C98,0,100-(AM$3-$D98)*$E98*100)),"")</f>
        <v>0</v>
      </c>
      <c r="AN98" s="150" t="n">
        <f aca="false">IF($C98&gt;0,IF(AN$3&lt;$D98,100,IF(AN$3&gt;$C98,0,100-(AN$3-$D98)*$E98*100)),"")</f>
        <v>0</v>
      </c>
    </row>
    <row r="99" customFormat="false" ht="22.2" hidden="false" customHeight="false" outlineLevel="0" collapsed="false">
      <c r="A99" s="163" t="s">
        <v>296</v>
      </c>
      <c r="B99" s="129" t="s">
        <v>314</v>
      </c>
      <c r="C99" s="130" t="n">
        <v>15</v>
      </c>
      <c r="E99" s="131" t="n">
        <f aca="false">IF(C99&gt;0,1/(C99-D99),"")</f>
        <v>0.0666666666666667</v>
      </c>
      <c r="F99" s="149"/>
      <c r="G99" s="132" t="str">
        <f aca="false">IF(F99=0,"",IF(F99&gt;C99,1,(F99-D99)*E99))</f>
        <v/>
      </c>
      <c r="H99" s="132" t="str">
        <f aca="false">IF(F99&gt;0,1-G99,"")</f>
        <v/>
      </c>
      <c r="I99" s="150" t="n">
        <f aca="false">IF($C99&gt;0,IF(I$3&lt;$D99,100,IF(I$3&gt;$C99,0,100-(I$3-$D99)*$E99*100)),"")</f>
        <v>93.3333333333333</v>
      </c>
      <c r="J99" s="150" t="n">
        <f aca="false">IF($C99&gt;0,IF(J$3&lt;$D99,100,IF(J$3&gt;$C99,0,100-(J$3-$D99)*$E99*100)),"")</f>
        <v>86.6666666666667</v>
      </c>
      <c r="K99" s="150" t="n">
        <f aca="false">IF($C99&gt;0,IF(K$3&lt;$D99,100,IF(K$3&gt;$C99,0,100-(K$3-$D99)*$E99*100)),"")</f>
        <v>80</v>
      </c>
      <c r="L99" s="150" t="n">
        <f aca="false">IF($C99&gt;0,IF(L$3&lt;$D99,100,IF(L$3&gt;$C99,0,100-(L$3-$D99)*$E99*100)),"")</f>
        <v>73.3333333333333</v>
      </c>
      <c r="M99" s="150" t="n">
        <f aca="false">IF($C99&gt;0,IF(M$3&lt;$D99,100,IF(M$3&gt;$C99,0,100-(M$3-$D99)*$E99*100)),"")</f>
        <v>66.6666666666667</v>
      </c>
      <c r="N99" s="150" t="n">
        <f aca="false">IF($C99&gt;0,IF(N$3&lt;$D99,100,IF(N$3&gt;$C99,0,100-(N$3-$D99)*$E99*100)),"")</f>
        <v>60</v>
      </c>
      <c r="O99" s="150" t="n">
        <f aca="false">IF($C99&gt;0,IF(O$3&lt;$D99,100,IF(O$3&gt;$C99,0,100-(O$3-$D99)*$E99*100)),"")</f>
        <v>53.3333333333333</v>
      </c>
      <c r="P99" s="150" t="n">
        <f aca="false">IF($C99&gt;0,IF(P$3&lt;$D99,100,IF(P$3&gt;$C99,0,100-(P$3-$D99)*$E99*100)),"")</f>
        <v>46.6666666666667</v>
      </c>
      <c r="Q99" s="150" t="n">
        <f aca="false">IF($C99&gt;0,IF(Q$3&lt;$D99,100,IF(Q$3&gt;$C99,0,100-(Q$3-$D99)*$E99*100)),"")</f>
        <v>40</v>
      </c>
      <c r="R99" s="150" t="n">
        <f aca="false">IF($C99&gt;0,IF(R$3&lt;$D99,100,IF(R$3&gt;$C99,0,100-(R$3-$D99)*$E99*100)),"")</f>
        <v>33.3333333333333</v>
      </c>
      <c r="S99" s="150" t="n">
        <f aca="false">IF($C99&gt;0,IF(S$3&lt;$D99,100,IF(S$3&gt;$C99,0,100-(S$3-$D99)*$E99*100)),"")</f>
        <v>26.6666666666667</v>
      </c>
      <c r="T99" s="150" t="n">
        <f aca="false">IF($C99&gt;0,IF(T$3&lt;$D99,100,IF(T$3&gt;$C99,0,100-(T$3-$D99)*$E99*100)),"")</f>
        <v>20</v>
      </c>
      <c r="U99" s="150" t="n">
        <f aca="false">IF($C99&gt;0,IF(U$3&lt;$D99,100,IF(U$3&gt;$C99,0,100-(U$3-$D99)*$E99*100)),"")</f>
        <v>13.3333333333333</v>
      </c>
      <c r="V99" s="150" t="n">
        <f aca="false">IF($C99&gt;0,IF(V$3&lt;$D99,100,IF(V$3&gt;$C99,0,100-(V$3-$D99)*$E99*100)),"")</f>
        <v>6.66666666666667</v>
      </c>
      <c r="W99" s="150" t="n">
        <f aca="false">IF($C99&gt;0,IF(W$3&lt;$D99,100,IF(W$3&gt;$C99,0,100-(W$3-$D99)*$E99*100)),"")</f>
        <v>0</v>
      </c>
      <c r="X99" s="150" t="n">
        <f aca="false">IF($C99&gt;0,IF(X$3&lt;$D99,100,IF(X$3&gt;$C99,0,100-(X$3-$D99)*$E99*100)),"")</f>
        <v>0</v>
      </c>
      <c r="Y99" s="150" t="n">
        <f aca="false">IF($C99&gt;0,IF(Y$3&lt;$D99,100,IF(Y$3&gt;$C99,0,100-(Y$3-$D99)*$E99*100)),"")</f>
        <v>0</v>
      </c>
      <c r="Z99" s="150" t="n">
        <f aca="false">IF($C99&gt;0,IF(Z$3&lt;$D99,100,IF(Z$3&gt;$C99,0,100-(Z$3-$D99)*$E99*100)),"")</f>
        <v>0</v>
      </c>
      <c r="AA99" s="150" t="n">
        <f aca="false">IF($C99&gt;0,IF(AA$3&lt;$D99,100,IF(AA$3&gt;$C99,0,100-(AA$3-$D99)*$E99*100)),"")</f>
        <v>0</v>
      </c>
      <c r="AB99" s="150" t="n">
        <f aca="false">IF($C99&gt;0,IF(AB$3&lt;$D99,100,IF(AB$3&gt;$C99,0,100-(AB$3-$D99)*$E99*100)),"")</f>
        <v>0</v>
      </c>
      <c r="AC99" s="150" t="n">
        <f aca="false">IF($C99&gt;0,IF(AC$3&lt;$D99,100,IF(AC$3&gt;$C99,0,100-(AC$3-$D99)*$E99*100)),"")</f>
        <v>0</v>
      </c>
      <c r="AD99" s="150" t="n">
        <f aca="false">IF($C99&gt;0,IF(AD$3&lt;$D99,100,IF(AD$3&gt;$C99,0,100-(AD$3-$D99)*$E99*100)),"")</f>
        <v>0</v>
      </c>
      <c r="AE99" s="150" t="n">
        <f aca="false">IF($C99&gt;0,IF(AE$3&lt;$D99,100,IF(AE$3&gt;$C99,0,100-(AE$3-$D99)*$E99*100)),"")</f>
        <v>0</v>
      </c>
      <c r="AF99" s="150" t="n">
        <f aca="false">IF($C99&gt;0,IF(AF$3&lt;$D99,100,IF(AF$3&gt;$C99,0,100-(AF$3-$D99)*$E99*100)),"")</f>
        <v>0</v>
      </c>
      <c r="AG99" s="150" t="n">
        <f aca="false">IF($C99&gt;0,IF(AG$3&lt;$D99,100,IF(AG$3&gt;$C99,0,100-(AG$3-$D99)*$E99*100)),"")</f>
        <v>0</v>
      </c>
      <c r="AH99" s="150" t="n">
        <f aca="false">IF($C99&gt;0,IF(AH$3&lt;$D99,100,IF(AH$3&gt;$C99,0,100-(AH$3-$D99)*$E99*100)),"")</f>
        <v>0</v>
      </c>
      <c r="AI99" s="150" t="n">
        <f aca="false">IF($C99&gt;0,IF(AI$3&lt;$D99,100,IF(AI$3&gt;$C99,0,100-(AI$3-$D99)*$E99*100)),"")</f>
        <v>0</v>
      </c>
      <c r="AJ99" s="150" t="n">
        <f aca="false">IF($C99&gt;0,IF(AJ$3&lt;$D99,100,IF(AJ$3&gt;$C99,0,100-(AJ$3-$D99)*$E99*100)),"")</f>
        <v>0</v>
      </c>
      <c r="AK99" s="150" t="n">
        <f aca="false">IF($C99&gt;0,IF(AK$3&lt;$D99,100,IF(AK$3&gt;$C99,0,100-(AK$3-$D99)*$E99*100)),"")</f>
        <v>0</v>
      </c>
      <c r="AL99" s="150" t="n">
        <f aca="false">IF($C99&gt;0,IF(AL$3&lt;$D99,100,IF(AL$3&gt;$C99,0,100-(AL$3-$D99)*$E99*100)),"")</f>
        <v>0</v>
      </c>
      <c r="AM99" s="150" t="n">
        <f aca="false">IF($C99&gt;0,IF(AM$3&lt;$D99,100,IF(AM$3&gt;$C99,0,100-(AM$3-$D99)*$E99*100)),"")</f>
        <v>0</v>
      </c>
      <c r="AN99" s="150" t="n">
        <f aca="false">IF($C99&gt;0,IF(AN$3&lt;$D99,100,IF(AN$3&gt;$C99,0,100-(AN$3-$D99)*$E99*100)),"")</f>
        <v>0</v>
      </c>
    </row>
    <row r="100" customFormat="false" ht="12.8" hidden="false" customHeight="false" outlineLevel="0" collapsed="false">
      <c r="A100" s="163" t="s">
        <v>296</v>
      </c>
      <c r="B100" s="129" t="s">
        <v>315</v>
      </c>
      <c r="C100" s="130" t="n">
        <v>20</v>
      </c>
      <c r="E100" s="131" t="n">
        <f aca="false">IF(C100&gt;0,1/(C100-D100),"")</f>
        <v>0.05</v>
      </c>
      <c r="F100" s="149"/>
      <c r="G100" s="132" t="str">
        <f aca="false">IF(F100=0,"",IF(F100&gt;C100,1,(F100-D100)*E100))</f>
        <v/>
      </c>
      <c r="H100" s="132" t="str">
        <f aca="false">IF(F100&gt;0,1-G100,"")</f>
        <v/>
      </c>
      <c r="I100" s="150" t="n">
        <f aca="false">IF($C100&gt;0,IF(I$3&lt;$D100,100,IF(I$3&gt;$C100,0,100-(I$3-$D100)*$E100*100)),"")</f>
        <v>95</v>
      </c>
      <c r="J100" s="150" t="n">
        <f aca="false">IF($C100&gt;0,IF(J$3&lt;$D100,100,IF(J$3&gt;$C100,0,100-(J$3-$D100)*$E100*100)),"")</f>
        <v>90</v>
      </c>
      <c r="K100" s="150" t="n">
        <f aca="false">IF($C100&gt;0,IF(K$3&lt;$D100,100,IF(K$3&gt;$C100,0,100-(K$3-$D100)*$E100*100)),"")</f>
        <v>85</v>
      </c>
      <c r="L100" s="150" t="n">
        <f aca="false">IF($C100&gt;0,IF(L$3&lt;$D100,100,IF(L$3&gt;$C100,0,100-(L$3-$D100)*$E100*100)),"")</f>
        <v>80</v>
      </c>
      <c r="M100" s="150" t="n">
        <f aca="false">IF($C100&gt;0,IF(M$3&lt;$D100,100,IF(M$3&gt;$C100,0,100-(M$3-$D100)*$E100*100)),"")</f>
        <v>75</v>
      </c>
      <c r="N100" s="150" t="n">
        <f aca="false">IF($C100&gt;0,IF(N$3&lt;$D100,100,IF(N$3&gt;$C100,0,100-(N$3-$D100)*$E100*100)),"")</f>
        <v>70</v>
      </c>
      <c r="O100" s="150" t="n">
        <f aca="false">IF($C100&gt;0,IF(O$3&lt;$D100,100,IF(O$3&gt;$C100,0,100-(O$3-$D100)*$E100*100)),"")</f>
        <v>65</v>
      </c>
      <c r="P100" s="150" t="n">
        <f aca="false">IF($C100&gt;0,IF(P$3&lt;$D100,100,IF(P$3&gt;$C100,0,100-(P$3-$D100)*$E100*100)),"")</f>
        <v>60</v>
      </c>
      <c r="Q100" s="150" t="n">
        <f aca="false">IF($C100&gt;0,IF(Q$3&lt;$D100,100,IF(Q$3&gt;$C100,0,100-(Q$3-$D100)*$E100*100)),"")</f>
        <v>55</v>
      </c>
      <c r="R100" s="150" t="n">
        <f aca="false">IF($C100&gt;0,IF(R$3&lt;$D100,100,IF(R$3&gt;$C100,0,100-(R$3-$D100)*$E100*100)),"")</f>
        <v>50</v>
      </c>
      <c r="S100" s="150" t="n">
        <f aca="false">IF($C100&gt;0,IF(S$3&lt;$D100,100,IF(S$3&gt;$C100,0,100-(S$3-$D100)*$E100*100)),"")</f>
        <v>45</v>
      </c>
      <c r="T100" s="150" t="n">
        <f aca="false">IF($C100&gt;0,IF(T$3&lt;$D100,100,IF(T$3&gt;$C100,0,100-(T$3-$D100)*$E100*100)),"")</f>
        <v>40</v>
      </c>
      <c r="U100" s="150" t="n">
        <f aca="false">IF($C100&gt;0,IF(U$3&lt;$D100,100,IF(U$3&gt;$C100,0,100-(U$3-$D100)*$E100*100)),"")</f>
        <v>35</v>
      </c>
      <c r="V100" s="150" t="n">
        <f aca="false">IF($C100&gt;0,IF(V$3&lt;$D100,100,IF(V$3&gt;$C100,0,100-(V$3-$D100)*$E100*100)),"")</f>
        <v>30</v>
      </c>
      <c r="W100" s="150" t="n">
        <f aca="false">IF($C100&gt;0,IF(W$3&lt;$D100,100,IF(W$3&gt;$C100,0,100-(W$3-$D100)*$E100*100)),"")</f>
        <v>25</v>
      </c>
      <c r="X100" s="150" t="n">
        <f aca="false">IF($C100&gt;0,IF(X$3&lt;$D100,100,IF(X$3&gt;$C100,0,100-(X$3-$D100)*$E100*100)),"")</f>
        <v>20</v>
      </c>
      <c r="Y100" s="150" t="n">
        <f aca="false">IF($C100&gt;0,IF(Y$3&lt;$D100,100,IF(Y$3&gt;$C100,0,100-(Y$3-$D100)*$E100*100)),"")</f>
        <v>15</v>
      </c>
      <c r="Z100" s="150" t="n">
        <f aca="false">IF($C100&gt;0,IF(Z$3&lt;$D100,100,IF(Z$3&gt;$C100,0,100-(Z$3-$D100)*$E100*100)),"")</f>
        <v>10</v>
      </c>
      <c r="AA100" s="150" t="n">
        <f aca="false">IF($C100&gt;0,IF(AA$3&lt;$D100,100,IF(AA$3&gt;$C100,0,100-(AA$3-$D100)*$E100*100)),"")</f>
        <v>5</v>
      </c>
      <c r="AB100" s="150" t="n">
        <f aca="false">IF($C100&gt;0,IF(AB$3&lt;$D100,100,IF(AB$3&gt;$C100,0,100-(AB$3-$D100)*$E100*100)),"")</f>
        <v>0</v>
      </c>
      <c r="AC100" s="150" t="n">
        <f aca="false">IF($C100&gt;0,IF(AC$3&lt;$D100,100,IF(AC$3&gt;$C100,0,100-(AC$3-$D100)*$E100*100)),"")</f>
        <v>0</v>
      </c>
      <c r="AD100" s="150" t="n">
        <f aca="false">IF($C100&gt;0,IF(AD$3&lt;$D100,100,IF(AD$3&gt;$C100,0,100-(AD$3-$D100)*$E100*100)),"")</f>
        <v>0</v>
      </c>
      <c r="AE100" s="150" t="n">
        <f aca="false">IF($C100&gt;0,IF(AE$3&lt;$D100,100,IF(AE$3&gt;$C100,0,100-(AE$3-$D100)*$E100*100)),"")</f>
        <v>0</v>
      </c>
      <c r="AF100" s="150" t="n">
        <f aca="false">IF($C100&gt;0,IF(AF$3&lt;$D100,100,IF(AF$3&gt;$C100,0,100-(AF$3-$D100)*$E100*100)),"")</f>
        <v>0</v>
      </c>
      <c r="AG100" s="150" t="n">
        <f aca="false">IF($C100&gt;0,IF(AG$3&lt;$D100,100,IF(AG$3&gt;$C100,0,100-(AG$3-$D100)*$E100*100)),"")</f>
        <v>0</v>
      </c>
      <c r="AH100" s="150" t="n">
        <f aca="false">IF($C100&gt;0,IF(AH$3&lt;$D100,100,IF(AH$3&gt;$C100,0,100-(AH$3-$D100)*$E100*100)),"")</f>
        <v>0</v>
      </c>
      <c r="AI100" s="150" t="n">
        <f aca="false">IF($C100&gt;0,IF(AI$3&lt;$D100,100,IF(AI$3&gt;$C100,0,100-(AI$3-$D100)*$E100*100)),"")</f>
        <v>0</v>
      </c>
      <c r="AJ100" s="150" t="n">
        <f aca="false">IF($C100&gt;0,IF(AJ$3&lt;$D100,100,IF(AJ$3&gt;$C100,0,100-(AJ$3-$D100)*$E100*100)),"")</f>
        <v>0</v>
      </c>
      <c r="AK100" s="150" t="n">
        <f aca="false">IF($C100&gt;0,IF(AK$3&lt;$D100,100,IF(AK$3&gt;$C100,0,100-(AK$3-$D100)*$E100*100)),"")</f>
        <v>0</v>
      </c>
      <c r="AL100" s="150" t="n">
        <f aca="false">IF($C100&gt;0,IF(AL$3&lt;$D100,100,IF(AL$3&gt;$C100,0,100-(AL$3-$D100)*$E100*100)),"")</f>
        <v>0</v>
      </c>
      <c r="AM100" s="150" t="n">
        <f aca="false">IF($C100&gt;0,IF(AM$3&lt;$D100,100,IF(AM$3&gt;$C100,0,100-(AM$3-$D100)*$E100*100)),"")</f>
        <v>0</v>
      </c>
      <c r="AN100" s="150" t="n">
        <f aca="false">IF($C100&gt;0,IF(AN$3&lt;$D100,100,IF(AN$3&gt;$C100,0,100-(AN$3-$D100)*$E100*100)),"")</f>
        <v>0</v>
      </c>
    </row>
    <row r="101" customFormat="false" ht="22.65" hidden="false" customHeight="false" outlineLevel="0" collapsed="false">
      <c r="A101" s="163" t="s">
        <v>296</v>
      </c>
      <c r="B101" s="129" t="s">
        <v>289</v>
      </c>
      <c r="C101" s="130" t="n">
        <v>30</v>
      </c>
      <c r="E101" s="131" t="n">
        <f aca="false">IF(C101&gt;0,1/(C101-D101),"")</f>
        <v>0.0333333333333333</v>
      </c>
      <c r="F101" s="149"/>
      <c r="G101" s="132" t="str">
        <f aca="false">IF(F101=0,"",IF(F101&gt;C101,1,(F101-D101)*E101))</f>
        <v/>
      </c>
      <c r="H101" s="132" t="str">
        <f aca="false">IF(F101&gt;0,1-G101,"")</f>
        <v/>
      </c>
      <c r="I101" s="150" t="n">
        <f aca="false">IF($C101&gt;0,IF(I$3&lt;$D101,100,IF(I$3&gt;$C101,0,100-(I$3-$D101)*$E101*100)),"")</f>
        <v>96.6666666666667</v>
      </c>
      <c r="J101" s="150" t="n">
        <f aca="false">IF($C101&gt;0,IF(J$3&lt;$D101,100,IF(J$3&gt;$C101,0,100-(J$3-$D101)*$E101*100)),"")</f>
        <v>93.3333333333333</v>
      </c>
      <c r="K101" s="150" t="n">
        <f aca="false">IF($C101&gt;0,IF(K$3&lt;$D101,100,IF(K$3&gt;$C101,0,100-(K$3-$D101)*$E101*100)),"")</f>
        <v>90</v>
      </c>
      <c r="L101" s="150" t="n">
        <f aca="false">IF($C101&gt;0,IF(L$3&lt;$D101,100,IF(L$3&gt;$C101,0,100-(L$3-$D101)*$E101*100)),"")</f>
        <v>86.6666666666667</v>
      </c>
      <c r="M101" s="150" t="n">
        <f aca="false">IF($C101&gt;0,IF(M$3&lt;$D101,100,IF(M$3&gt;$C101,0,100-(M$3-$D101)*$E101*100)),"")</f>
        <v>83.3333333333333</v>
      </c>
      <c r="N101" s="150" t="n">
        <f aca="false">IF($C101&gt;0,IF(N$3&lt;$D101,100,IF(N$3&gt;$C101,0,100-(N$3-$D101)*$E101*100)),"")</f>
        <v>80</v>
      </c>
      <c r="O101" s="150" t="n">
        <f aca="false">IF($C101&gt;0,IF(O$3&lt;$D101,100,IF(O$3&gt;$C101,0,100-(O$3-$D101)*$E101*100)),"")</f>
        <v>76.6666666666667</v>
      </c>
      <c r="P101" s="150" t="n">
        <f aca="false">IF($C101&gt;0,IF(P$3&lt;$D101,100,IF(P$3&gt;$C101,0,100-(P$3-$D101)*$E101*100)),"")</f>
        <v>73.3333333333333</v>
      </c>
      <c r="Q101" s="150" t="n">
        <f aca="false">IF($C101&gt;0,IF(Q$3&lt;$D101,100,IF(Q$3&gt;$C101,0,100-(Q$3-$D101)*$E101*100)),"")</f>
        <v>70</v>
      </c>
      <c r="R101" s="150" t="n">
        <f aca="false">IF($C101&gt;0,IF(R$3&lt;$D101,100,IF(R$3&gt;$C101,0,100-(R$3-$D101)*$E101*100)),"")</f>
        <v>66.6666666666667</v>
      </c>
      <c r="S101" s="150" t="n">
        <f aca="false">IF($C101&gt;0,IF(S$3&lt;$D101,100,IF(S$3&gt;$C101,0,100-(S$3-$D101)*$E101*100)),"")</f>
        <v>63.3333333333333</v>
      </c>
      <c r="T101" s="150" t="n">
        <f aca="false">IF($C101&gt;0,IF(T$3&lt;$D101,100,IF(T$3&gt;$C101,0,100-(T$3-$D101)*$E101*100)),"")</f>
        <v>60</v>
      </c>
      <c r="U101" s="150" t="n">
        <f aca="false">IF($C101&gt;0,IF(U$3&lt;$D101,100,IF(U$3&gt;$C101,0,100-(U$3-$D101)*$E101*100)),"")</f>
        <v>56.6666666666667</v>
      </c>
      <c r="V101" s="150" t="n">
        <f aca="false">IF($C101&gt;0,IF(V$3&lt;$D101,100,IF(V$3&gt;$C101,0,100-(V$3-$D101)*$E101*100)),"")</f>
        <v>53.3333333333333</v>
      </c>
      <c r="W101" s="150" t="n">
        <f aca="false">IF($C101&gt;0,IF(W$3&lt;$D101,100,IF(W$3&gt;$C101,0,100-(W$3-$D101)*$E101*100)),"")</f>
        <v>50</v>
      </c>
      <c r="X101" s="150" t="n">
        <f aca="false">IF($C101&gt;0,IF(X$3&lt;$D101,100,IF(X$3&gt;$C101,0,100-(X$3-$D101)*$E101*100)),"")</f>
        <v>46.6666666666667</v>
      </c>
      <c r="Y101" s="150" t="n">
        <f aca="false">IF($C101&gt;0,IF(Y$3&lt;$D101,100,IF(Y$3&gt;$C101,0,100-(Y$3-$D101)*$E101*100)),"")</f>
        <v>43.3333333333333</v>
      </c>
      <c r="Z101" s="150" t="n">
        <f aca="false">IF($C101&gt;0,IF(Z$3&lt;$D101,100,IF(Z$3&gt;$C101,0,100-(Z$3-$D101)*$E101*100)),"")</f>
        <v>40</v>
      </c>
      <c r="AA101" s="150" t="n">
        <f aca="false">IF($C101&gt;0,IF(AA$3&lt;$D101,100,IF(AA$3&gt;$C101,0,100-(AA$3-$D101)*$E101*100)),"")</f>
        <v>36.6666666666667</v>
      </c>
      <c r="AB101" s="150" t="n">
        <f aca="false">IF($C101&gt;0,IF(AB$3&lt;$D101,100,IF(AB$3&gt;$C101,0,100-(AB$3-$D101)*$E101*100)),"")</f>
        <v>33.3333333333333</v>
      </c>
      <c r="AC101" s="150" t="n">
        <f aca="false">IF($C101&gt;0,IF(AC$3&lt;$D101,100,IF(AC$3&gt;$C101,0,100-(AC$3-$D101)*$E101*100)),"")</f>
        <v>30</v>
      </c>
      <c r="AD101" s="150" t="n">
        <f aca="false">IF($C101&gt;0,IF(AD$3&lt;$D101,100,IF(AD$3&gt;$C101,0,100-(AD$3-$D101)*$E101*100)),"")</f>
        <v>26.6666666666667</v>
      </c>
      <c r="AE101" s="150" t="n">
        <f aca="false">IF($C101&gt;0,IF(AE$3&lt;$D101,100,IF(AE$3&gt;$C101,0,100-(AE$3-$D101)*$E101*100)),"")</f>
        <v>23.3333333333333</v>
      </c>
      <c r="AF101" s="150" t="n">
        <f aca="false">IF($C101&gt;0,IF(AF$3&lt;$D101,100,IF(AF$3&gt;$C101,0,100-(AF$3-$D101)*$E101*100)),"")</f>
        <v>20</v>
      </c>
      <c r="AG101" s="150" t="n">
        <f aca="false">IF($C101&gt;0,IF(AG$3&lt;$D101,100,IF(AG$3&gt;$C101,0,100-(AG$3-$D101)*$E101*100)),"")</f>
        <v>16.6666666666667</v>
      </c>
      <c r="AH101" s="150" t="n">
        <f aca="false">IF($C101&gt;0,IF(AH$3&lt;$D101,100,IF(AH$3&gt;$C101,0,100-(AH$3-$D101)*$E101*100)),"")</f>
        <v>13.3333333333333</v>
      </c>
      <c r="AI101" s="150" t="n">
        <f aca="false">IF($C101&gt;0,IF(AI$3&lt;$D101,100,IF(AI$3&gt;$C101,0,100-(AI$3-$D101)*$E101*100)),"")</f>
        <v>10</v>
      </c>
      <c r="AJ101" s="150" t="n">
        <f aca="false">IF($C101&gt;0,IF(AJ$3&lt;$D101,100,IF(AJ$3&gt;$C101,0,100-(AJ$3-$D101)*$E101*100)),"")</f>
        <v>6.66666666666667</v>
      </c>
      <c r="AK101" s="150" t="n">
        <f aca="false">IF($C101&gt;0,IF(AK$3&lt;$D101,100,IF(AK$3&gt;$C101,0,100-(AK$3-$D101)*$E101*100)),"")</f>
        <v>3.33333333333333</v>
      </c>
      <c r="AL101" s="150" t="n">
        <f aca="false">IF($C101&gt;0,IF(AL$3&lt;$D101,100,IF(AL$3&gt;$C101,0,100-(AL$3-$D101)*$E101*100)),"")</f>
        <v>0</v>
      </c>
      <c r="AM101" s="150" t="n">
        <f aca="false">IF($C101&gt;0,IF(AM$3&lt;$D101,100,IF(AM$3&gt;$C101,0,100-(AM$3-$D101)*$E101*100)),"")</f>
        <v>0</v>
      </c>
      <c r="AN101" s="150" t="n">
        <f aca="false">IF($C101&gt;0,IF(AN$3&lt;$D101,100,IF(AN$3&gt;$C101,0,100-(AN$3-$D101)*$E101*100)),"")</f>
        <v>0</v>
      </c>
    </row>
    <row r="102" customFormat="false" ht="12.8" hidden="false" customHeight="false" outlineLevel="0" collapsed="false">
      <c r="A102" s="163" t="s">
        <v>296</v>
      </c>
      <c r="B102" s="129" t="s">
        <v>316</v>
      </c>
      <c r="C102" s="130" t="n">
        <v>50</v>
      </c>
      <c r="E102" s="131" t="n">
        <f aca="false">IF(C102&gt;0,1/(C102-D102),"")</f>
        <v>0.02</v>
      </c>
      <c r="F102" s="149"/>
      <c r="G102" s="132" t="str">
        <f aca="false">IF(F102=0,"",IF(F102&gt;C102,1,(F102-D102)*E102))</f>
        <v/>
      </c>
      <c r="H102" s="132" t="str">
        <f aca="false">IF(F102&gt;0,1-G102,"")</f>
        <v/>
      </c>
      <c r="I102" s="150" t="n">
        <f aca="false">IF($C102&gt;0,IF(I$3&lt;$D102,100,IF(I$3&gt;$C102,0,100-(I$3-$D102)*$E102*100)),"")</f>
        <v>98</v>
      </c>
      <c r="J102" s="150" t="n">
        <f aca="false">IF($C102&gt;0,IF(J$3&lt;$D102,100,IF(J$3&gt;$C102,0,100-(J$3-$D102)*$E102*100)),"")</f>
        <v>96</v>
      </c>
      <c r="K102" s="150" t="n">
        <f aca="false">IF($C102&gt;0,IF(K$3&lt;$D102,100,IF(K$3&gt;$C102,0,100-(K$3-$D102)*$E102*100)),"")</f>
        <v>94</v>
      </c>
      <c r="L102" s="150" t="n">
        <f aca="false">IF($C102&gt;0,IF(L$3&lt;$D102,100,IF(L$3&gt;$C102,0,100-(L$3-$D102)*$E102*100)),"")</f>
        <v>92</v>
      </c>
      <c r="M102" s="150" t="n">
        <f aca="false">IF($C102&gt;0,IF(M$3&lt;$D102,100,IF(M$3&gt;$C102,0,100-(M$3-$D102)*$E102*100)),"")</f>
        <v>90</v>
      </c>
      <c r="N102" s="150" t="n">
        <f aca="false">IF($C102&gt;0,IF(N$3&lt;$D102,100,IF(N$3&gt;$C102,0,100-(N$3-$D102)*$E102*100)),"")</f>
        <v>88</v>
      </c>
      <c r="O102" s="150" t="n">
        <f aca="false">IF($C102&gt;0,IF(O$3&lt;$D102,100,IF(O$3&gt;$C102,0,100-(O$3-$D102)*$E102*100)),"")</f>
        <v>86</v>
      </c>
      <c r="P102" s="150" t="n">
        <f aca="false">IF($C102&gt;0,IF(P$3&lt;$D102,100,IF(P$3&gt;$C102,0,100-(P$3-$D102)*$E102*100)),"")</f>
        <v>84</v>
      </c>
      <c r="Q102" s="150" t="n">
        <f aca="false">IF($C102&gt;0,IF(Q$3&lt;$D102,100,IF(Q$3&gt;$C102,0,100-(Q$3-$D102)*$E102*100)),"")</f>
        <v>82</v>
      </c>
      <c r="R102" s="150" t="n">
        <f aca="false">IF($C102&gt;0,IF(R$3&lt;$D102,100,IF(R$3&gt;$C102,0,100-(R$3-$D102)*$E102*100)),"")</f>
        <v>80</v>
      </c>
      <c r="S102" s="150" t="n">
        <f aca="false">IF($C102&gt;0,IF(S$3&lt;$D102,100,IF(S$3&gt;$C102,0,100-(S$3-$D102)*$E102*100)),"")</f>
        <v>78</v>
      </c>
      <c r="T102" s="150" t="n">
        <f aca="false">IF($C102&gt;0,IF(T$3&lt;$D102,100,IF(T$3&gt;$C102,0,100-(T$3-$D102)*$E102*100)),"")</f>
        <v>76</v>
      </c>
      <c r="U102" s="150" t="n">
        <f aca="false">IF($C102&gt;0,IF(U$3&lt;$D102,100,IF(U$3&gt;$C102,0,100-(U$3-$D102)*$E102*100)),"")</f>
        <v>74</v>
      </c>
      <c r="V102" s="150" t="n">
        <f aca="false">IF($C102&gt;0,IF(V$3&lt;$D102,100,IF(V$3&gt;$C102,0,100-(V$3-$D102)*$E102*100)),"")</f>
        <v>72</v>
      </c>
      <c r="W102" s="150" t="n">
        <f aca="false">IF($C102&gt;0,IF(W$3&lt;$D102,100,IF(W$3&gt;$C102,0,100-(W$3-$D102)*$E102*100)),"")</f>
        <v>70</v>
      </c>
      <c r="X102" s="150" t="n">
        <f aca="false">IF($C102&gt;0,IF(X$3&lt;$D102,100,IF(X$3&gt;$C102,0,100-(X$3-$D102)*$E102*100)),"")</f>
        <v>68</v>
      </c>
      <c r="Y102" s="150" t="n">
        <f aca="false">IF($C102&gt;0,IF(Y$3&lt;$D102,100,IF(Y$3&gt;$C102,0,100-(Y$3-$D102)*$E102*100)),"")</f>
        <v>66</v>
      </c>
      <c r="Z102" s="150" t="n">
        <f aca="false">IF($C102&gt;0,IF(Z$3&lt;$D102,100,IF(Z$3&gt;$C102,0,100-(Z$3-$D102)*$E102*100)),"")</f>
        <v>64</v>
      </c>
      <c r="AA102" s="150" t="n">
        <f aca="false">IF($C102&gt;0,IF(AA$3&lt;$D102,100,IF(AA$3&gt;$C102,0,100-(AA$3-$D102)*$E102*100)),"")</f>
        <v>62</v>
      </c>
      <c r="AB102" s="150" t="n">
        <f aca="false">IF($C102&gt;0,IF(AB$3&lt;$D102,100,IF(AB$3&gt;$C102,0,100-(AB$3-$D102)*$E102*100)),"")</f>
        <v>60</v>
      </c>
      <c r="AC102" s="150" t="n">
        <f aca="false">IF($C102&gt;0,IF(AC$3&lt;$D102,100,IF(AC$3&gt;$C102,0,100-(AC$3-$D102)*$E102*100)),"")</f>
        <v>58</v>
      </c>
      <c r="AD102" s="150" t="n">
        <f aca="false">IF($C102&gt;0,IF(AD$3&lt;$D102,100,IF(AD$3&gt;$C102,0,100-(AD$3-$D102)*$E102*100)),"")</f>
        <v>56</v>
      </c>
      <c r="AE102" s="150" t="n">
        <f aca="false">IF($C102&gt;0,IF(AE$3&lt;$D102,100,IF(AE$3&gt;$C102,0,100-(AE$3-$D102)*$E102*100)),"")</f>
        <v>54</v>
      </c>
      <c r="AF102" s="150" t="n">
        <f aca="false">IF($C102&gt;0,IF(AF$3&lt;$D102,100,IF(AF$3&gt;$C102,0,100-(AF$3-$D102)*$E102*100)),"")</f>
        <v>52</v>
      </c>
      <c r="AG102" s="150" t="n">
        <f aca="false">IF($C102&gt;0,IF(AG$3&lt;$D102,100,IF(AG$3&gt;$C102,0,100-(AG$3-$D102)*$E102*100)),"")</f>
        <v>50</v>
      </c>
      <c r="AH102" s="150" t="n">
        <f aca="false">IF($C102&gt;0,IF(AH$3&lt;$D102,100,IF(AH$3&gt;$C102,0,100-(AH$3-$D102)*$E102*100)),"")</f>
        <v>48</v>
      </c>
      <c r="AI102" s="150" t="n">
        <f aca="false">IF($C102&gt;0,IF(AI$3&lt;$D102,100,IF(AI$3&gt;$C102,0,100-(AI$3-$D102)*$E102*100)),"")</f>
        <v>46</v>
      </c>
      <c r="AJ102" s="150" t="n">
        <f aca="false">IF($C102&gt;0,IF(AJ$3&lt;$D102,100,IF(AJ$3&gt;$C102,0,100-(AJ$3-$D102)*$E102*100)),"")</f>
        <v>44</v>
      </c>
      <c r="AK102" s="150" t="n">
        <f aca="false">IF($C102&gt;0,IF(AK$3&lt;$D102,100,IF(AK$3&gt;$C102,0,100-(AK$3-$D102)*$E102*100)),"")</f>
        <v>42</v>
      </c>
      <c r="AL102" s="150" t="n">
        <f aca="false">IF($C102&gt;0,IF(AL$3&lt;$D102,100,IF(AL$3&gt;$C102,0,100-(AL$3-$D102)*$E102*100)),"")</f>
        <v>40</v>
      </c>
      <c r="AM102" s="150" t="n">
        <f aca="false">IF($C102&gt;0,IF(AM$3&lt;$D102,100,IF(AM$3&gt;$C102,0,100-(AM$3-$D102)*$E102*100)),"")</f>
        <v>38</v>
      </c>
      <c r="AN102" s="150" t="n">
        <f aca="false">IF($C102&gt;0,IF(AN$3&lt;$D102,100,IF(AN$3&gt;$C102,0,100-(AN$3-$D102)*$E102*100)),"")</f>
        <v>0</v>
      </c>
    </row>
    <row r="103" customFormat="false" ht="12.8" hidden="false" customHeight="false" outlineLevel="0" collapsed="false">
      <c r="A103" s="163" t="s">
        <v>296</v>
      </c>
      <c r="B103" s="129" t="s">
        <v>317</v>
      </c>
      <c r="C103" s="130" t="n">
        <v>20</v>
      </c>
      <c r="E103" s="131" t="n">
        <f aca="false">IF(C103&gt;0,1/(C103-D103),"")</f>
        <v>0.05</v>
      </c>
      <c r="F103" s="149"/>
      <c r="G103" s="132" t="str">
        <f aca="false">IF(F103=0,"",IF(F103&gt;C103,1,(F103-D103)*E103))</f>
        <v/>
      </c>
      <c r="H103" s="132" t="str">
        <f aca="false">IF(F103&gt;0,1-G103,"")</f>
        <v/>
      </c>
      <c r="I103" s="150" t="n">
        <f aca="false">IF($C103&gt;0,IF(I$3&lt;$D103,100,IF(I$3&gt;$C103,0,100-(I$3-$D103)*$E103*100)),"")</f>
        <v>95</v>
      </c>
      <c r="J103" s="150" t="n">
        <f aca="false">IF($C103&gt;0,IF(J$3&lt;$D103,100,IF(J$3&gt;$C103,0,100-(J$3-$D103)*$E103*100)),"")</f>
        <v>90</v>
      </c>
      <c r="K103" s="150" t="n">
        <f aca="false">IF($C103&gt;0,IF(K$3&lt;$D103,100,IF(K$3&gt;$C103,0,100-(K$3-$D103)*$E103*100)),"")</f>
        <v>85</v>
      </c>
      <c r="L103" s="150" t="n">
        <f aca="false">IF($C103&gt;0,IF(L$3&lt;$D103,100,IF(L$3&gt;$C103,0,100-(L$3-$D103)*$E103*100)),"")</f>
        <v>80</v>
      </c>
      <c r="M103" s="150" t="n">
        <f aca="false">IF($C103&gt;0,IF(M$3&lt;$D103,100,IF(M$3&gt;$C103,0,100-(M$3-$D103)*$E103*100)),"")</f>
        <v>75</v>
      </c>
      <c r="N103" s="150" t="n">
        <f aca="false">IF($C103&gt;0,IF(N$3&lt;$D103,100,IF(N$3&gt;$C103,0,100-(N$3-$D103)*$E103*100)),"")</f>
        <v>70</v>
      </c>
      <c r="O103" s="150" t="n">
        <f aca="false">IF($C103&gt;0,IF(O$3&lt;$D103,100,IF(O$3&gt;$C103,0,100-(O$3-$D103)*$E103*100)),"")</f>
        <v>65</v>
      </c>
      <c r="P103" s="150" t="n">
        <f aca="false">IF($C103&gt;0,IF(P$3&lt;$D103,100,IF(P$3&gt;$C103,0,100-(P$3-$D103)*$E103*100)),"")</f>
        <v>60</v>
      </c>
      <c r="Q103" s="150" t="n">
        <f aca="false">IF($C103&gt;0,IF(Q$3&lt;$D103,100,IF(Q$3&gt;$C103,0,100-(Q$3-$D103)*$E103*100)),"")</f>
        <v>55</v>
      </c>
      <c r="R103" s="150" t="n">
        <f aca="false">IF($C103&gt;0,IF(R$3&lt;$D103,100,IF(R$3&gt;$C103,0,100-(R$3-$D103)*$E103*100)),"")</f>
        <v>50</v>
      </c>
      <c r="S103" s="150" t="n">
        <f aca="false">IF($C103&gt;0,IF(S$3&lt;$D103,100,IF(S$3&gt;$C103,0,100-(S$3-$D103)*$E103*100)),"")</f>
        <v>45</v>
      </c>
      <c r="T103" s="150" t="n">
        <f aca="false">IF($C103&gt;0,IF(T$3&lt;$D103,100,IF(T$3&gt;$C103,0,100-(T$3-$D103)*$E103*100)),"")</f>
        <v>40</v>
      </c>
      <c r="U103" s="150" t="n">
        <f aca="false">IF($C103&gt;0,IF(U$3&lt;$D103,100,IF(U$3&gt;$C103,0,100-(U$3-$D103)*$E103*100)),"")</f>
        <v>35</v>
      </c>
      <c r="V103" s="150" t="n">
        <f aca="false">IF($C103&gt;0,IF(V$3&lt;$D103,100,IF(V$3&gt;$C103,0,100-(V$3-$D103)*$E103*100)),"")</f>
        <v>30</v>
      </c>
      <c r="W103" s="150" t="n">
        <f aca="false">IF($C103&gt;0,IF(W$3&lt;$D103,100,IF(W$3&gt;$C103,0,100-(W$3-$D103)*$E103*100)),"")</f>
        <v>25</v>
      </c>
      <c r="X103" s="150" t="n">
        <f aca="false">IF($C103&gt;0,IF(X$3&lt;$D103,100,IF(X$3&gt;$C103,0,100-(X$3-$D103)*$E103*100)),"")</f>
        <v>20</v>
      </c>
      <c r="Y103" s="150" t="n">
        <f aca="false">IF($C103&gt;0,IF(Y$3&lt;$D103,100,IF(Y$3&gt;$C103,0,100-(Y$3-$D103)*$E103*100)),"")</f>
        <v>15</v>
      </c>
      <c r="Z103" s="150" t="n">
        <f aca="false">IF($C103&gt;0,IF(Z$3&lt;$D103,100,IF(Z$3&gt;$C103,0,100-(Z$3-$D103)*$E103*100)),"")</f>
        <v>10</v>
      </c>
      <c r="AA103" s="150" t="n">
        <f aca="false">IF($C103&gt;0,IF(AA$3&lt;$D103,100,IF(AA$3&gt;$C103,0,100-(AA$3-$D103)*$E103*100)),"")</f>
        <v>5</v>
      </c>
      <c r="AB103" s="150" t="n">
        <f aca="false">IF($C103&gt;0,IF(AB$3&lt;$D103,100,IF(AB$3&gt;$C103,0,100-(AB$3-$D103)*$E103*100)),"")</f>
        <v>0</v>
      </c>
      <c r="AC103" s="150" t="n">
        <f aca="false">IF($C103&gt;0,IF(AC$3&lt;$D103,100,IF(AC$3&gt;$C103,0,100-(AC$3-$D103)*$E103*100)),"")</f>
        <v>0</v>
      </c>
      <c r="AD103" s="150" t="n">
        <f aca="false">IF($C103&gt;0,IF(AD$3&lt;$D103,100,IF(AD$3&gt;$C103,0,100-(AD$3-$D103)*$E103*100)),"")</f>
        <v>0</v>
      </c>
      <c r="AE103" s="150" t="n">
        <f aca="false">IF($C103&gt;0,IF(AE$3&lt;$D103,100,IF(AE$3&gt;$C103,0,100-(AE$3-$D103)*$E103*100)),"")</f>
        <v>0</v>
      </c>
      <c r="AF103" s="150" t="n">
        <f aca="false">IF($C103&gt;0,IF(AF$3&lt;$D103,100,IF(AF$3&gt;$C103,0,100-(AF$3-$D103)*$E103*100)),"")</f>
        <v>0</v>
      </c>
      <c r="AG103" s="150" t="n">
        <f aca="false">IF($C103&gt;0,IF(AG$3&lt;$D103,100,IF(AG$3&gt;$C103,0,100-(AG$3-$D103)*$E103*100)),"")</f>
        <v>0</v>
      </c>
      <c r="AH103" s="150" t="n">
        <f aca="false">IF($C103&gt;0,IF(AH$3&lt;$D103,100,IF(AH$3&gt;$C103,0,100-(AH$3-$D103)*$E103*100)),"")</f>
        <v>0</v>
      </c>
      <c r="AI103" s="150" t="n">
        <f aca="false">IF($C103&gt;0,IF(AI$3&lt;$D103,100,IF(AI$3&gt;$C103,0,100-(AI$3-$D103)*$E103*100)),"")</f>
        <v>0</v>
      </c>
      <c r="AJ103" s="150" t="n">
        <f aca="false">IF($C103&gt;0,IF(AJ$3&lt;$D103,100,IF(AJ$3&gt;$C103,0,100-(AJ$3-$D103)*$E103*100)),"")</f>
        <v>0</v>
      </c>
      <c r="AK103" s="150" t="n">
        <f aca="false">IF($C103&gt;0,IF(AK$3&lt;$D103,100,IF(AK$3&gt;$C103,0,100-(AK$3-$D103)*$E103*100)),"")</f>
        <v>0</v>
      </c>
      <c r="AL103" s="150" t="n">
        <f aca="false">IF($C103&gt;0,IF(AL$3&lt;$D103,100,IF(AL$3&gt;$C103,0,100-(AL$3-$D103)*$E103*100)),"")</f>
        <v>0</v>
      </c>
      <c r="AM103" s="150" t="n">
        <f aca="false">IF($C103&gt;0,IF(AM$3&lt;$D103,100,IF(AM$3&gt;$C103,0,100-(AM$3-$D103)*$E103*100)),"")</f>
        <v>0</v>
      </c>
      <c r="AN103" s="150" t="n">
        <f aca="false">IF($C103&gt;0,IF(AN$3&lt;$D103,100,IF(AN$3&gt;$C103,0,100-(AN$3-$D103)*$E103*100)),"")</f>
        <v>0</v>
      </c>
    </row>
    <row r="104" customFormat="false" ht="22.2" hidden="false" customHeight="false" outlineLevel="0" collapsed="false">
      <c r="A104" s="163" t="s">
        <v>296</v>
      </c>
      <c r="B104" s="129" t="s">
        <v>318</v>
      </c>
      <c r="C104" s="130" t="n">
        <v>20</v>
      </c>
      <c r="E104" s="131" t="n">
        <f aca="false">IF(C104&gt;0,1/(C104-D104),"")</f>
        <v>0.05</v>
      </c>
      <c r="F104" s="149"/>
      <c r="G104" s="132" t="str">
        <f aca="false">IF(F104=0,"",IF(F104&gt;C104,1,(F104-D104)*E104))</f>
        <v/>
      </c>
      <c r="H104" s="132" t="str">
        <f aca="false">IF(F104&gt;0,1-G104,"")</f>
        <v/>
      </c>
      <c r="I104" s="150" t="n">
        <f aca="false">IF($C104&gt;0,IF(I$3&lt;$D104,100,IF(I$3&gt;$C104,0,100-(I$3-$D104)*$E104*100)),"")</f>
        <v>95</v>
      </c>
      <c r="J104" s="150" t="n">
        <f aca="false">IF($C104&gt;0,IF(J$3&lt;$D104,100,IF(J$3&gt;$C104,0,100-(J$3-$D104)*$E104*100)),"")</f>
        <v>90</v>
      </c>
      <c r="K104" s="150" t="n">
        <f aca="false">IF($C104&gt;0,IF(K$3&lt;$D104,100,IF(K$3&gt;$C104,0,100-(K$3-$D104)*$E104*100)),"")</f>
        <v>85</v>
      </c>
      <c r="L104" s="150" t="n">
        <f aca="false">IF($C104&gt;0,IF(L$3&lt;$D104,100,IF(L$3&gt;$C104,0,100-(L$3-$D104)*$E104*100)),"")</f>
        <v>80</v>
      </c>
      <c r="M104" s="150" t="n">
        <f aca="false">IF($C104&gt;0,IF(M$3&lt;$D104,100,IF(M$3&gt;$C104,0,100-(M$3-$D104)*$E104*100)),"")</f>
        <v>75</v>
      </c>
      <c r="N104" s="150" t="n">
        <f aca="false">IF($C104&gt;0,IF(N$3&lt;$D104,100,IF(N$3&gt;$C104,0,100-(N$3-$D104)*$E104*100)),"")</f>
        <v>70</v>
      </c>
      <c r="O104" s="150" t="n">
        <f aca="false">IF($C104&gt;0,IF(O$3&lt;$D104,100,IF(O$3&gt;$C104,0,100-(O$3-$D104)*$E104*100)),"")</f>
        <v>65</v>
      </c>
      <c r="P104" s="150" t="n">
        <f aca="false">IF($C104&gt;0,IF(P$3&lt;$D104,100,IF(P$3&gt;$C104,0,100-(P$3-$D104)*$E104*100)),"")</f>
        <v>60</v>
      </c>
      <c r="Q104" s="150" t="n">
        <f aca="false">IF($C104&gt;0,IF(Q$3&lt;$D104,100,IF(Q$3&gt;$C104,0,100-(Q$3-$D104)*$E104*100)),"")</f>
        <v>55</v>
      </c>
      <c r="R104" s="150" t="n">
        <f aca="false">IF($C104&gt;0,IF(R$3&lt;$D104,100,IF(R$3&gt;$C104,0,100-(R$3-$D104)*$E104*100)),"")</f>
        <v>50</v>
      </c>
      <c r="S104" s="150" t="n">
        <f aca="false">IF($C104&gt;0,IF(S$3&lt;$D104,100,IF(S$3&gt;$C104,0,100-(S$3-$D104)*$E104*100)),"")</f>
        <v>45</v>
      </c>
      <c r="T104" s="150" t="n">
        <f aca="false">IF($C104&gt;0,IF(T$3&lt;$D104,100,IF(T$3&gt;$C104,0,100-(T$3-$D104)*$E104*100)),"")</f>
        <v>40</v>
      </c>
      <c r="U104" s="150" t="n">
        <f aca="false">IF($C104&gt;0,IF(U$3&lt;$D104,100,IF(U$3&gt;$C104,0,100-(U$3-$D104)*$E104*100)),"")</f>
        <v>35</v>
      </c>
      <c r="V104" s="150" t="n">
        <f aca="false">IF($C104&gt;0,IF(V$3&lt;$D104,100,IF(V$3&gt;$C104,0,100-(V$3-$D104)*$E104*100)),"")</f>
        <v>30</v>
      </c>
      <c r="W104" s="150" t="n">
        <f aca="false">IF($C104&gt;0,IF(W$3&lt;$D104,100,IF(W$3&gt;$C104,0,100-(W$3-$D104)*$E104*100)),"")</f>
        <v>25</v>
      </c>
      <c r="X104" s="150" t="n">
        <f aca="false">IF($C104&gt;0,IF(X$3&lt;$D104,100,IF(X$3&gt;$C104,0,100-(X$3-$D104)*$E104*100)),"")</f>
        <v>20</v>
      </c>
      <c r="Y104" s="150" t="n">
        <f aca="false">IF($C104&gt;0,IF(Y$3&lt;$D104,100,IF(Y$3&gt;$C104,0,100-(Y$3-$D104)*$E104*100)),"")</f>
        <v>15</v>
      </c>
      <c r="Z104" s="150" t="n">
        <f aca="false">IF($C104&gt;0,IF(Z$3&lt;$D104,100,IF(Z$3&gt;$C104,0,100-(Z$3-$D104)*$E104*100)),"")</f>
        <v>10</v>
      </c>
      <c r="AA104" s="150" t="n">
        <f aca="false">IF($C104&gt;0,IF(AA$3&lt;$D104,100,IF(AA$3&gt;$C104,0,100-(AA$3-$D104)*$E104*100)),"")</f>
        <v>5</v>
      </c>
      <c r="AB104" s="150" t="n">
        <f aca="false">IF($C104&gt;0,IF(AB$3&lt;$D104,100,IF(AB$3&gt;$C104,0,100-(AB$3-$D104)*$E104*100)),"")</f>
        <v>0</v>
      </c>
      <c r="AC104" s="150" t="n">
        <f aca="false">IF($C104&gt;0,IF(AC$3&lt;$D104,100,IF(AC$3&gt;$C104,0,100-(AC$3-$D104)*$E104*100)),"")</f>
        <v>0</v>
      </c>
      <c r="AD104" s="150" t="n">
        <f aca="false">IF($C104&gt;0,IF(AD$3&lt;$D104,100,IF(AD$3&gt;$C104,0,100-(AD$3-$D104)*$E104*100)),"")</f>
        <v>0</v>
      </c>
      <c r="AE104" s="150" t="n">
        <f aca="false">IF($C104&gt;0,IF(AE$3&lt;$D104,100,IF(AE$3&gt;$C104,0,100-(AE$3-$D104)*$E104*100)),"")</f>
        <v>0</v>
      </c>
      <c r="AF104" s="150" t="n">
        <f aca="false">IF($C104&gt;0,IF(AF$3&lt;$D104,100,IF(AF$3&gt;$C104,0,100-(AF$3-$D104)*$E104*100)),"")</f>
        <v>0</v>
      </c>
      <c r="AG104" s="150" t="n">
        <f aca="false">IF($C104&gt;0,IF(AG$3&lt;$D104,100,IF(AG$3&gt;$C104,0,100-(AG$3-$D104)*$E104*100)),"")</f>
        <v>0</v>
      </c>
      <c r="AH104" s="150" t="n">
        <f aca="false">IF($C104&gt;0,IF(AH$3&lt;$D104,100,IF(AH$3&gt;$C104,0,100-(AH$3-$D104)*$E104*100)),"")</f>
        <v>0</v>
      </c>
      <c r="AI104" s="150" t="n">
        <f aca="false">IF($C104&gt;0,IF(AI$3&lt;$D104,100,IF(AI$3&gt;$C104,0,100-(AI$3-$D104)*$E104*100)),"")</f>
        <v>0</v>
      </c>
      <c r="AJ104" s="150" t="n">
        <f aca="false">IF($C104&gt;0,IF(AJ$3&lt;$D104,100,IF(AJ$3&gt;$C104,0,100-(AJ$3-$D104)*$E104*100)),"")</f>
        <v>0</v>
      </c>
      <c r="AK104" s="150" t="n">
        <f aca="false">IF($C104&gt;0,IF(AK$3&lt;$D104,100,IF(AK$3&gt;$C104,0,100-(AK$3-$D104)*$E104*100)),"")</f>
        <v>0</v>
      </c>
      <c r="AL104" s="150" t="n">
        <f aca="false">IF($C104&gt;0,IF(AL$3&lt;$D104,100,IF(AL$3&gt;$C104,0,100-(AL$3-$D104)*$E104*100)),"")</f>
        <v>0</v>
      </c>
      <c r="AM104" s="150" t="n">
        <f aca="false">IF($C104&gt;0,IF(AM$3&lt;$D104,100,IF(AM$3&gt;$C104,0,100-(AM$3-$D104)*$E104*100)),"")</f>
        <v>0</v>
      </c>
      <c r="AN104" s="150" t="n">
        <f aca="false">IF($C104&gt;0,IF(AN$3&lt;$D104,100,IF(AN$3&gt;$C104,0,100-(AN$3-$D104)*$E104*100)),"")</f>
        <v>0</v>
      </c>
    </row>
    <row r="105" customFormat="false" ht="12.8" hidden="false" customHeight="false" outlineLevel="0" collapsed="false">
      <c r="A105" s="163" t="s">
        <v>296</v>
      </c>
      <c r="B105" s="129" t="s">
        <v>319</v>
      </c>
      <c r="C105" s="130" t="n">
        <v>18</v>
      </c>
      <c r="E105" s="131" t="n">
        <f aca="false">IF(C105&gt;0,1/(C105-D105),"")</f>
        <v>0.0555555555555556</v>
      </c>
      <c r="F105" s="149"/>
      <c r="G105" s="132" t="str">
        <f aca="false">IF(F105=0,"",IF(F105&gt;C105,1,(F105-D105)*E105))</f>
        <v/>
      </c>
      <c r="H105" s="132" t="str">
        <f aca="false">IF(F105&gt;0,1-G105,"")</f>
        <v/>
      </c>
      <c r="I105" s="150" t="n">
        <f aca="false">IF($C105&gt;0,IF(I$3&lt;$D105,100,IF(I$3&gt;$C105,0,100-(I$3-$D105)*$E105*100)),"")</f>
        <v>94.4444444444444</v>
      </c>
      <c r="J105" s="150" t="n">
        <f aca="false">IF($C105&gt;0,IF(J$3&lt;$D105,100,IF(J$3&gt;$C105,0,100-(J$3-$D105)*$E105*100)),"")</f>
        <v>88.8888888888889</v>
      </c>
      <c r="K105" s="150" t="n">
        <f aca="false">IF($C105&gt;0,IF(K$3&lt;$D105,100,IF(K$3&gt;$C105,0,100-(K$3-$D105)*$E105*100)),"")</f>
        <v>83.3333333333333</v>
      </c>
      <c r="L105" s="150" t="n">
        <f aca="false">IF($C105&gt;0,IF(L$3&lt;$D105,100,IF(L$3&gt;$C105,0,100-(L$3-$D105)*$E105*100)),"")</f>
        <v>77.7777777777778</v>
      </c>
      <c r="M105" s="150" t="n">
        <f aca="false">IF($C105&gt;0,IF(M$3&lt;$D105,100,IF(M$3&gt;$C105,0,100-(M$3-$D105)*$E105*100)),"")</f>
        <v>72.2222222222222</v>
      </c>
      <c r="N105" s="150" t="n">
        <f aca="false">IF($C105&gt;0,IF(N$3&lt;$D105,100,IF(N$3&gt;$C105,0,100-(N$3-$D105)*$E105*100)),"")</f>
        <v>66.6666666666667</v>
      </c>
      <c r="O105" s="150" t="n">
        <f aca="false">IF($C105&gt;0,IF(O$3&lt;$D105,100,IF(O$3&gt;$C105,0,100-(O$3-$D105)*$E105*100)),"")</f>
        <v>61.1111111111111</v>
      </c>
      <c r="P105" s="150" t="n">
        <f aca="false">IF($C105&gt;0,IF(P$3&lt;$D105,100,IF(P$3&gt;$C105,0,100-(P$3-$D105)*$E105*100)),"")</f>
        <v>55.5555555555556</v>
      </c>
      <c r="Q105" s="150" t="n">
        <f aca="false">IF($C105&gt;0,IF(Q$3&lt;$D105,100,IF(Q$3&gt;$C105,0,100-(Q$3-$D105)*$E105*100)),"")</f>
        <v>50</v>
      </c>
      <c r="R105" s="150" t="n">
        <f aca="false">IF($C105&gt;0,IF(R$3&lt;$D105,100,IF(R$3&gt;$C105,0,100-(R$3-$D105)*$E105*100)),"")</f>
        <v>44.4444444444444</v>
      </c>
      <c r="S105" s="150" t="n">
        <f aca="false">IF($C105&gt;0,IF(S$3&lt;$D105,100,IF(S$3&gt;$C105,0,100-(S$3-$D105)*$E105*100)),"")</f>
        <v>38.8888888888889</v>
      </c>
      <c r="T105" s="150" t="n">
        <f aca="false">IF($C105&gt;0,IF(T$3&lt;$D105,100,IF(T$3&gt;$C105,0,100-(T$3-$D105)*$E105*100)),"")</f>
        <v>33.3333333333333</v>
      </c>
      <c r="U105" s="150" t="n">
        <f aca="false">IF($C105&gt;0,IF(U$3&lt;$D105,100,IF(U$3&gt;$C105,0,100-(U$3-$D105)*$E105*100)),"")</f>
        <v>27.7777777777778</v>
      </c>
      <c r="V105" s="150" t="n">
        <f aca="false">IF($C105&gt;0,IF(V$3&lt;$D105,100,IF(V$3&gt;$C105,0,100-(V$3-$D105)*$E105*100)),"")</f>
        <v>22.2222222222222</v>
      </c>
      <c r="W105" s="150" t="n">
        <f aca="false">IF($C105&gt;0,IF(W$3&lt;$D105,100,IF(W$3&gt;$C105,0,100-(W$3-$D105)*$E105*100)),"")</f>
        <v>16.6666666666667</v>
      </c>
      <c r="X105" s="150" t="n">
        <f aca="false">IF($C105&gt;0,IF(X$3&lt;$D105,100,IF(X$3&gt;$C105,0,100-(X$3-$D105)*$E105*100)),"")</f>
        <v>11.1111111111111</v>
      </c>
      <c r="Y105" s="150" t="n">
        <f aca="false">IF($C105&gt;0,IF(Y$3&lt;$D105,100,IF(Y$3&gt;$C105,0,100-(Y$3-$D105)*$E105*100)),"")</f>
        <v>5.55555555555556</v>
      </c>
      <c r="Z105" s="150" t="n">
        <f aca="false">IF($C105&gt;0,IF(Z$3&lt;$D105,100,IF(Z$3&gt;$C105,0,100-(Z$3-$D105)*$E105*100)),"")</f>
        <v>0</v>
      </c>
      <c r="AA105" s="150" t="n">
        <f aca="false">IF($C105&gt;0,IF(AA$3&lt;$D105,100,IF(AA$3&gt;$C105,0,100-(AA$3-$D105)*$E105*100)),"")</f>
        <v>0</v>
      </c>
      <c r="AB105" s="150" t="n">
        <f aca="false">IF($C105&gt;0,IF(AB$3&lt;$D105,100,IF(AB$3&gt;$C105,0,100-(AB$3-$D105)*$E105*100)),"")</f>
        <v>0</v>
      </c>
      <c r="AC105" s="150" t="n">
        <f aca="false">IF($C105&gt;0,IF(AC$3&lt;$D105,100,IF(AC$3&gt;$C105,0,100-(AC$3-$D105)*$E105*100)),"")</f>
        <v>0</v>
      </c>
      <c r="AD105" s="150" t="n">
        <f aca="false">IF($C105&gt;0,IF(AD$3&lt;$D105,100,IF(AD$3&gt;$C105,0,100-(AD$3-$D105)*$E105*100)),"")</f>
        <v>0</v>
      </c>
      <c r="AE105" s="150" t="n">
        <f aca="false">IF($C105&gt;0,IF(AE$3&lt;$D105,100,IF(AE$3&gt;$C105,0,100-(AE$3-$D105)*$E105*100)),"")</f>
        <v>0</v>
      </c>
      <c r="AF105" s="150" t="n">
        <f aca="false">IF($C105&gt;0,IF(AF$3&lt;$D105,100,IF(AF$3&gt;$C105,0,100-(AF$3-$D105)*$E105*100)),"")</f>
        <v>0</v>
      </c>
      <c r="AG105" s="150" t="n">
        <f aca="false">IF($C105&gt;0,IF(AG$3&lt;$D105,100,IF(AG$3&gt;$C105,0,100-(AG$3-$D105)*$E105*100)),"")</f>
        <v>0</v>
      </c>
      <c r="AH105" s="150" t="n">
        <f aca="false">IF($C105&gt;0,IF(AH$3&lt;$D105,100,IF(AH$3&gt;$C105,0,100-(AH$3-$D105)*$E105*100)),"")</f>
        <v>0</v>
      </c>
      <c r="AI105" s="150" t="n">
        <f aca="false">IF($C105&gt;0,IF(AI$3&lt;$D105,100,IF(AI$3&gt;$C105,0,100-(AI$3-$D105)*$E105*100)),"")</f>
        <v>0</v>
      </c>
      <c r="AJ105" s="150" t="n">
        <f aca="false">IF($C105&gt;0,IF(AJ$3&lt;$D105,100,IF(AJ$3&gt;$C105,0,100-(AJ$3-$D105)*$E105*100)),"")</f>
        <v>0</v>
      </c>
      <c r="AK105" s="150" t="n">
        <f aca="false">IF($C105&gt;0,IF(AK$3&lt;$D105,100,IF(AK$3&gt;$C105,0,100-(AK$3-$D105)*$E105*100)),"")</f>
        <v>0</v>
      </c>
      <c r="AL105" s="150" t="n">
        <f aca="false">IF($C105&gt;0,IF(AL$3&lt;$D105,100,IF(AL$3&gt;$C105,0,100-(AL$3-$D105)*$E105*100)),"")</f>
        <v>0</v>
      </c>
      <c r="AM105" s="150" t="n">
        <f aca="false">IF($C105&gt;0,IF(AM$3&lt;$D105,100,IF(AM$3&gt;$C105,0,100-(AM$3-$D105)*$E105*100)),"")</f>
        <v>0</v>
      </c>
      <c r="AN105" s="150" t="n">
        <f aca="false">IF($C105&gt;0,IF(AN$3&lt;$D105,100,IF(AN$3&gt;$C105,0,100-(AN$3-$D105)*$E105*100)),"")</f>
        <v>0</v>
      </c>
    </row>
    <row r="106" customFormat="false" ht="12.8" hidden="false" customHeight="false" outlineLevel="0" collapsed="false">
      <c r="A106" s="163" t="s">
        <v>296</v>
      </c>
      <c r="B106" s="129" t="s">
        <v>320</v>
      </c>
      <c r="C106" s="130" t="n">
        <v>11</v>
      </c>
      <c r="E106" s="131" t="n">
        <f aca="false">IF(C106&gt;0,1/(C106-D106),"")</f>
        <v>0.0909090909090909</v>
      </c>
      <c r="F106" s="149"/>
      <c r="G106" s="132" t="str">
        <f aca="false">IF(F106=0,"",IF(F106&gt;C106,1,(F106-D106)*E106))</f>
        <v/>
      </c>
      <c r="H106" s="132" t="str">
        <f aca="false">IF(F106&gt;0,1-G106,"")</f>
        <v/>
      </c>
      <c r="I106" s="150" t="n">
        <f aca="false">IF($C106&gt;0,IF(I$3&lt;$D106,100,IF(I$3&gt;$C106,0,100-(I$3-$D106)*$E106*100)),"")</f>
        <v>90.9090909090909</v>
      </c>
      <c r="J106" s="150" t="n">
        <f aca="false">IF($C106&gt;0,IF(J$3&lt;$D106,100,IF(J$3&gt;$C106,0,100-(J$3-$D106)*$E106*100)),"")</f>
        <v>81.8181818181818</v>
      </c>
      <c r="K106" s="150" t="n">
        <f aca="false">IF($C106&gt;0,IF(K$3&lt;$D106,100,IF(K$3&gt;$C106,0,100-(K$3-$D106)*$E106*100)),"")</f>
        <v>72.7272727272727</v>
      </c>
      <c r="L106" s="150" t="n">
        <f aca="false">IF($C106&gt;0,IF(L$3&lt;$D106,100,IF(L$3&gt;$C106,0,100-(L$3-$D106)*$E106*100)),"")</f>
        <v>63.6363636363636</v>
      </c>
      <c r="M106" s="150" t="n">
        <f aca="false">IF($C106&gt;0,IF(M$3&lt;$D106,100,IF(M$3&gt;$C106,0,100-(M$3-$D106)*$E106*100)),"")</f>
        <v>54.5454545454545</v>
      </c>
      <c r="N106" s="150" t="n">
        <f aca="false">IF($C106&gt;0,IF(N$3&lt;$D106,100,IF(N$3&gt;$C106,0,100-(N$3-$D106)*$E106*100)),"")</f>
        <v>45.4545454545455</v>
      </c>
      <c r="O106" s="150" t="n">
        <f aca="false">IF($C106&gt;0,IF(O$3&lt;$D106,100,IF(O$3&gt;$C106,0,100-(O$3-$D106)*$E106*100)),"")</f>
        <v>36.3636363636364</v>
      </c>
      <c r="P106" s="150" t="n">
        <f aca="false">IF($C106&gt;0,IF(P$3&lt;$D106,100,IF(P$3&gt;$C106,0,100-(P$3-$D106)*$E106*100)),"")</f>
        <v>27.2727272727273</v>
      </c>
      <c r="Q106" s="150" t="n">
        <f aca="false">IF($C106&gt;0,IF(Q$3&lt;$D106,100,IF(Q$3&gt;$C106,0,100-(Q$3-$D106)*$E106*100)),"")</f>
        <v>18.1818181818182</v>
      </c>
      <c r="R106" s="150" t="n">
        <f aca="false">IF($C106&gt;0,IF(R$3&lt;$D106,100,IF(R$3&gt;$C106,0,100-(R$3-$D106)*$E106*100)),"")</f>
        <v>9.09090909090908</v>
      </c>
      <c r="S106" s="150" t="n">
        <f aca="false">IF($C106&gt;0,IF(S$3&lt;$D106,100,IF(S$3&gt;$C106,0,100-(S$3-$D106)*$E106*100)),"")</f>
        <v>0</v>
      </c>
      <c r="T106" s="150" t="n">
        <f aca="false">IF($C106&gt;0,IF(T$3&lt;$D106,100,IF(T$3&gt;$C106,0,100-(T$3-$D106)*$E106*100)),"")</f>
        <v>0</v>
      </c>
      <c r="U106" s="150" t="n">
        <f aca="false">IF($C106&gt;0,IF(U$3&lt;$D106,100,IF(U$3&gt;$C106,0,100-(U$3-$D106)*$E106*100)),"")</f>
        <v>0</v>
      </c>
      <c r="V106" s="150" t="n">
        <f aca="false">IF($C106&gt;0,IF(V$3&lt;$D106,100,IF(V$3&gt;$C106,0,100-(V$3-$D106)*$E106*100)),"")</f>
        <v>0</v>
      </c>
      <c r="W106" s="150" t="n">
        <f aca="false">IF($C106&gt;0,IF(W$3&lt;$D106,100,IF(W$3&gt;$C106,0,100-(W$3-$D106)*$E106*100)),"")</f>
        <v>0</v>
      </c>
      <c r="X106" s="150" t="n">
        <f aca="false">IF($C106&gt;0,IF(X$3&lt;$D106,100,IF(X$3&gt;$C106,0,100-(X$3-$D106)*$E106*100)),"")</f>
        <v>0</v>
      </c>
      <c r="Y106" s="150" t="n">
        <f aca="false">IF($C106&gt;0,IF(Y$3&lt;$D106,100,IF(Y$3&gt;$C106,0,100-(Y$3-$D106)*$E106*100)),"")</f>
        <v>0</v>
      </c>
      <c r="Z106" s="150" t="n">
        <f aca="false">IF($C106&gt;0,IF(Z$3&lt;$D106,100,IF(Z$3&gt;$C106,0,100-(Z$3-$D106)*$E106*100)),"")</f>
        <v>0</v>
      </c>
      <c r="AA106" s="150" t="n">
        <f aca="false">IF($C106&gt;0,IF(AA$3&lt;$D106,100,IF(AA$3&gt;$C106,0,100-(AA$3-$D106)*$E106*100)),"")</f>
        <v>0</v>
      </c>
      <c r="AB106" s="150" t="n">
        <f aca="false">IF($C106&gt;0,IF(AB$3&lt;$D106,100,IF(AB$3&gt;$C106,0,100-(AB$3-$D106)*$E106*100)),"")</f>
        <v>0</v>
      </c>
      <c r="AC106" s="150" t="n">
        <f aca="false">IF($C106&gt;0,IF(AC$3&lt;$D106,100,IF(AC$3&gt;$C106,0,100-(AC$3-$D106)*$E106*100)),"")</f>
        <v>0</v>
      </c>
      <c r="AD106" s="150" t="n">
        <f aca="false">IF($C106&gt;0,IF(AD$3&lt;$D106,100,IF(AD$3&gt;$C106,0,100-(AD$3-$D106)*$E106*100)),"")</f>
        <v>0</v>
      </c>
      <c r="AE106" s="150" t="n">
        <f aca="false">IF($C106&gt;0,IF(AE$3&lt;$D106,100,IF(AE$3&gt;$C106,0,100-(AE$3-$D106)*$E106*100)),"")</f>
        <v>0</v>
      </c>
      <c r="AF106" s="150" t="n">
        <f aca="false">IF($C106&gt;0,IF(AF$3&lt;$D106,100,IF(AF$3&gt;$C106,0,100-(AF$3-$D106)*$E106*100)),"")</f>
        <v>0</v>
      </c>
      <c r="AG106" s="150" t="n">
        <f aca="false">IF($C106&gt;0,IF(AG$3&lt;$D106,100,IF(AG$3&gt;$C106,0,100-(AG$3-$D106)*$E106*100)),"")</f>
        <v>0</v>
      </c>
      <c r="AH106" s="150" t="n">
        <f aca="false">IF($C106&gt;0,IF(AH$3&lt;$D106,100,IF(AH$3&gt;$C106,0,100-(AH$3-$D106)*$E106*100)),"")</f>
        <v>0</v>
      </c>
      <c r="AI106" s="150" t="n">
        <f aca="false">IF($C106&gt;0,IF(AI$3&lt;$D106,100,IF(AI$3&gt;$C106,0,100-(AI$3-$D106)*$E106*100)),"")</f>
        <v>0</v>
      </c>
      <c r="AJ106" s="150" t="n">
        <f aca="false">IF($C106&gt;0,IF(AJ$3&lt;$D106,100,IF(AJ$3&gt;$C106,0,100-(AJ$3-$D106)*$E106*100)),"")</f>
        <v>0</v>
      </c>
      <c r="AK106" s="150" t="n">
        <f aca="false">IF($C106&gt;0,IF(AK$3&lt;$D106,100,IF(AK$3&gt;$C106,0,100-(AK$3-$D106)*$E106*100)),"")</f>
        <v>0</v>
      </c>
      <c r="AL106" s="150" t="n">
        <f aca="false">IF($C106&gt;0,IF(AL$3&lt;$D106,100,IF(AL$3&gt;$C106,0,100-(AL$3-$D106)*$E106*100)),"")</f>
        <v>0</v>
      </c>
      <c r="AM106" s="150" t="n">
        <f aca="false">IF($C106&gt;0,IF(AM$3&lt;$D106,100,IF(AM$3&gt;$C106,0,100-(AM$3-$D106)*$E106*100)),"")</f>
        <v>0</v>
      </c>
      <c r="AN106" s="150" t="n">
        <f aca="false">IF($C106&gt;0,IF(AN$3&lt;$D106,100,IF(AN$3&gt;$C106,0,100-(AN$3-$D106)*$E106*100)),"")</f>
        <v>0</v>
      </c>
    </row>
    <row r="107" customFormat="false" ht="12.8" hidden="false" customHeight="false" outlineLevel="0" collapsed="false">
      <c r="A107" s="163"/>
      <c r="B107" s="129" t="s">
        <v>321</v>
      </c>
      <c r="C107" s="130" t="n">
        <v>25</v>
      </c>
      <c r="E107" s="131" t="n">
        <f aca="false">IF(C107&gt;0,1/(C107-D107),"")</f>
        <v>0.04</v>
      </c>
      <c r="F107" s="149"/>
      <c r="G107" s="132" t="str">
        <f aca="false">IF(F107=0,"",IF(F107&gt;C107,1,(F107-D107)*E107))</f>
        <v/>
      </c>
      <c r="H107" s="132" t="str">
        <f aca="false">IF(F107&gt;0,1-G107,"")</f>
        <v/>
      </c>
      <c r="I107" s="150" t="n">
        <f aca="false">IF($C107&gt;0,IF(I$3&lt;$D107,100,IF(I$3&gt;$C107,0,100-(I$3-$D107)*$E107*100)),"")</f>
        <v>96</v>
      </c>
      <c r="J107" s="150" t="n">
        <f aca="false">IF($C107&gt;0,IF(J$3&lt;$D107,100,IF(J$3&gt;$C107,0,100-(J$3-$D107)*$E107*100)),"")</f>
        <v>92</v>
      </c>
      <c r="K107" s="150" t="n">
        <f aca="false">IF($C107&gt;0,IF(K$3&lt;$D107,100,IF(K$3&gt;$C107,0,100-(K$3-$D107)*$E107*100)),"")</f>
        <v>88</v>
      </c>
      <c r="L107" s="150" t="n">
        <f aca="false">IF($C107&gt;0,IF(L$3&lt;$D107,100,IF(L$3&gt;$C107,0,100-(L$3-$D107)*$E107*100)),"")</f>
        <v>84</v>
      </c>
      <c r="M107" s="150" t="n">
        <f aca="false">IF($C107&gt;0,IF(M$3&lt;$D107,100,IF(M$3&gt;$C107,0,100-(M$3-$D107)*$E107*100)),"")</f>
        <v>80</v>
      </c>
      <c r="N107" s="150" t="n">
        <f aca="false">IF($C107&gt;0,IF(N$3&lt;$D107,100,IF(N$3&gt;$C107,0,100-(N$3-$D107)*$E107*100)),"")</f>
        <v>76</v>
      </c>
      <c r="O107" s="150" t="n">
        <f aca="false">IF($C107&gt;0,IF(O$3&lt;$D107,100,IF(O$3&gt;$C107,0,100-(O$3-$D107)*$E107*100)),"")</f>
        <v>72</v>
      </c>
      <c r="P107" s="150" t="n">
        <f aca="false">IF($C107&gt;0,IF(P$3&lt;$D107,100,IF(P$3&gt;$C107,0,100-(P$3-$D107)*$E107*100)),"")</f>
        <v>68</v>
      </c>
      <c r="Q107" s="150" t="n">
        <f aca="false">IF($C107&gt;0,IF(Q$3&lt;$D107,100,IF(Q$3&gt;$C107,0,100-(Q$3-$D107)*$E107*100)),"")</f>
        <v>64</v>
      </c>
      <c r="R107" s="150" t="n">
        <f aca="false">IF($C107&gt;0,IF(R$3&lt;$D107,100,IF(R$3&gt;$C107,0,100-(R$3-$D107)*$E107*100)),"")</f>
        <v>60</v>
      </c>
      <c r="S107" s="150" t="n">
        <f aca="false">IF($C107&gt;0,IF(S$3&lt;$D107,100,IF(S$3&gt;$C107,0,100-(S$3-$D107)*$E107*100)),"")</f>
        <v>56</v>
      </c>
      <c r="T107" s="150" t="n">
        <f aca="false">IF($C107&gt;0,IF(T$3&lt;$D107,100,IF(T$3&gt;$C107,0,100-(T$3-$D107)*$E107*100)),"")</f>
        <v>52</v>
      </c>
      <c r="U107" s="150" t="n">
        <f aca="false">IF($C107&gt;0,IF(U$3&lt;$D107,100,IF(U$3&gt;$C107,0,100-(U$3-$D107)*$E107*100)),"")</f>
        <v>48</v>
      </c>
      <c r="V107" s="150" t="n">
        <f aca="false">IF($C107&gt;0,IF(V$3&lt;$D107,100,IF(V$3&gt;$C107,0,100-(V$3-$D107)*$E107*100)),"")</f>
        <v>44</v>
      </c>
      <c r="W107" s="150" t="n">
        <f aca="false">IF($C107&gt;0,IF(W$3&lt;$D107,100,IF(W$3&gt;$C107,0,100-(W$3-$D107)*$E107*100)),"")</f>
        <v>40</v>
      </c>
      <c r="X107" s="150" t="n">
        <f aca="false">IF($C107&gt;0,IF(X$3&lt;$D107,100,IF(X$3&gt;$C107,0,100-(X$3-$D107)*$E107*100)),"")</f>
        <v>36</v>
      </c>
      <c r="Y107" s="150" t="n">
        <f aca="false">IF($C107&gt;0,IF(Y$3&lt;$D107,100,IF(Y$3&gt;$C107,0,100-(Y$3-$D107)*$E107*100)),"")</f>
        <v>32</v>
      </c>
      <c r="Z107" s="150" t="n">
        <f aca="false">IF($C107&gt;0,IF(Z$3&lt;$D107,100,IF(Z$3&gt;$C107,0,100-(Z$3-$D107)*$E107*100)),"")</f>
        <v>28</v>
      </c>
      <c r="AA107" s="150" t="n">
        <f aca="false">IF($C107&gt;0,IF(AA$3&lt;$D107,100,IF(AA$3&gt;$C107,0,100-(AA$3-$D107)*$E107*100)),"")</f>
        <v>24</v>
      </c>
      <c r="AB107" s="150" t="n">
        <f aca="false">IF($C107&gt;0,IF(AB$3&lt;$D107,100,IF(AB$3&gt;$C107,0,100-(AB$3-$D107)*$E107*100)),"")</f>
        <v>20</v>
      </c>
      <c r="AC107" s="150" t="n">
        <f aca="false">IF($C107&gt;0,IF(AC$3&lt;$D107,100,IF(AC$3&gt;$C107,0,100-(AC$3-$D107)*$E107*100)),"")</f>
        <v>16</v>
      </c>
      <c r="AD107" s="150" t="n">
        <f aca="false">IF($C107&gt;0,IF(AD$3&lt;$D107,100,IF(AD$3&gt;$C107,0,100-(AD$3-$D107)*$E107*100)),"")</f>
        <v>12</v>
      </c>
      <c r="AE107" s="150" t="n">
        <f aca="false">IF($C107&gt;0,IF(AE$3&lt;$D107,100,IF(AE$3&gt;$C107,0,100-(AE$3-$D107)*$E107*100)),"")</f>
        <v>8</v>
      </c>
      <c r="AF107" s="150" t="n">
        <f aca="false">IF($C107&gt;0,IF(AF$3&lt;$D107,100,IF(AF$3&gt;$C107,0,100-(AF$3-$D107)*$E107*100)),"")</f>
        <v>4</v>
      </c>
      <c r="AG107" s="150" t="n">
        <f aca="false">IF($C107&gt;0,IF(AG$3&lt;$D107,100,IF(AG$3&gt;$C107,0,100-(AG$3-$D107)*$E107*100)),"")</f>
        <v>0</v>
      </c>
      <c r="AH107" s="150" t="n">
        <f aca="false">IF($C107&gt;0,IF(AH$3&lt;$D107,100,IF(AH$3&gt;$C107,0,100-(AH$3-$D107)*$E107*100)),"")</f>
        <v>0</v>
      </c>
      <c r="AI107" s="150" t="n">
        <f aca="false">IF($C107&gt;0,IF(AI$3&lt;$D107,100,IF(AI$3&gt;$C107,0,100-(AI$3-$D107)*$E107*100)),"")</f>
        <v>0</v>
      </c>
      <c r="AJ107" s="150" t="n">
        <f aca="false">IF($C107&gt;0,IF(AJ$3&lt;$D107,100,IF(AJ$3&gt;$C107,0,100-(AJ$3-$D107)*$E107*100)),"")</f>
        <v>0</v>
      </c>
      <c r="AK107" s="150" t="n">
        <f aca="false">IF($C107&gt;0,IF(AK$3&lt;$D107,100,IF(AK$3&gt;$C107,0,100-(AK$3-$D107)*$E107*100)),"")</f>
        <v>0</v>
      </c>
      <c r="AL107" s="150" t="n">
        <f aca="false">IF($C107&gt;0,IF(AL$3&lt;$D107,100,IF(AL$3&gt;$C107,0,100-(AL$3-$D107)*$E107*100)),"")</f>
        <v>0</v>
      </c>
      <c r="AM107" s="150" t="n">
        <f aca="false">IF($C107&gt;0,IF(AM$3&lt;$D107,100,IF(AM$3&gt;$C107,0,100-(AM$3-$D107)*$E107*100)),"")</f>
        <v>0</v>
      </c>
      <c r="AN107" s="150" t="n">
        <f aca="false">IF($C107&gt;0,IF(AN$3&lt;$D107,100,IF(AN$3&gt;$C107,0,100-(AN$3-$D107)*$E107*100)),"")</f>
        <v>0</v>
      </c>
    </row>
    <row r="108" s="152" customFormat="true" ht="22.2" hidden="false" customHeight="false" outlineLevel="0" collapsed="false">
      <c r="A108" s="163" t="s">
        <v>296</v>
      </c>
      <c r="B108" s="151" t="s">
        <v>322</v>
      </c>
      <c r="C108" s="152" t="n">
        <v>12</v>
      </c>
      <c r="E108" s="153" t="n">
        <f aca="false">IF(C108&gt;0,1/(C108-D108),"")</f>
        <v>0.0833333333333333</v>
      </c>
      <c r="F108" s="154"/>
      <c r="G108" s="155" t="str">
        <f aca="false">IF(F108=0,"",IF(F108&gt;C108,1,(F108-D108)*E108))</f>
        <v/>
      </c>
      <c r="H108" s="155" t="str">
        <f aca="false">IF(F108&gt;0,1-G108,"")</f>
        <v/>
      </c>
      <c r="I108" s="156" t="n">
        <f aca="false">IF($C108&gt;0,IF(I$3&lt;$D108,100,IF(I$3&gt;$C108,0,100-(I$3-$D108)*$E108*100)),"")</f>
        <v>91.6666666666667</v>
      </c>
      <c r="J108" s="156" t="n">
        <f aca="false">IF($C108&gt;0,IF(J$3&lt;$D108,100,IF(J$3&gt;$C108,0,100-(J$3-$D108)*$E108*100)),"")</f>
        <v>83.3333333333333</v>
      </c>
      <c r="K108" s="156" t="n">
        <f aca="false">IF($C108&gt;0,IF(K$3&lt;$D108,100,IF(K$3&gt;$C108,0,100-(K$3-$D108)*$E108*100)),"")</f>
        <v>75</v>
      </c>
      <c r="L108" s="156" t="n">
        <f aca="false">IF($C108&gt;0,IF(L$3&lt;$D108,100,IF(L$3&gt;$C108,0,100-(L$3-$D108)*$E108*100)),"")</f>
        <v>66.6666666666667</v>
      </c>
      <c r="M108" s="156" t="n">
        <f aca="false">IF($C108&gt;0,IF(M$3&lt;$D108,100,IF(M$3&gt;$C108,0,100-(M$3-$D108)*$E108*100)),"")</f>
        <v>58.3333333333333</v>
      </c>
      <c r="N108" s="156" t="n">
        <f aca="false">IF($C108&gt;0,IF(N$3&lt;$D108,100,IF(N$3&gt;$C108,0,100-(N$3-$D108)*$E108*100)),"")</f>
        <v>50</v>
      </c>
      <c r="O108" s="156" t="n">
        <f aca="false">IF($C108&gt;0,IF(O$3&lt;$D108,100,IF(O$3&gt;$C108,0,100-(O$3-$D108)*$E108*100)),"")</f>
        <v>41.6666666666667</v>
      </c>
      <c r="P108" s="156" t="n">
        <f aca="false">IF($C108&gt;0,IF(P$3&lt;$D108,100,IF(P$3&gt;$C108,0,100-(P$3-$D108)*$E108*100)),"")</f>
        <v>33.3333333333333</v>
      </c>
      <c r="Q108" s="156" t="n">
        <f aca="false">IF($C108&gt;0,IF(Q$3&lt;$D108,100,IF(Q$3&gt;$C108,0,100-(Q$3-$D108)*$E108*100)),"")</f>
        <v>25</v>
      </c>
      <c r="R108" s="156" t="n">
        <f aca="false">IF($C108&gt;0,IF(R$3&lt;$D108,100,IF(R$3&gt;$C108,0,100-(R$3-$D108)*$E108*100)),"")</f>
        <v>16.6666666666667</v>
      </c>
      <c r="S108" s="156" t="n">
        <f aca="false">IF($C108&gt;0,IF(S$3&lt;$D108,100,IF(S$3&gt;$C108,0,100-(S$3-$D108)*$E108*100)),"")</f>
        <v>8.33333333333334</v>
      </c>
      <c r="T108" s="156" t="n">
        <f aca="false">IF($C108&gt;0,IF(T$3&lt;$D108,100,IF(T$3&gt;$C108,0,100-(T$3-$D108)*$E108*100)),"")</f>
        <v>0</v>
      </c>
      <c r="U108" s="156" t="n">
        <f aca="false">IF($C108&gt;0,IF(U$3&lt;$D108,100,IF(U$3&gt;$C108,0,100-(U$3-$D108)*$E108*100)),"")</f>
        <v>0</v>
      </c>
      <c r="V108" s="156" t="n">
        <f aca="false">IF($C108&gt;0,IF(V$3&lt;$D108,100,IF(V$3&gt;$C108,0,100-(V$3-$D108)*$E108*100)),"")</f>
        <v>0</v>
      </c>
      <c r="W108" s="156" t="n">
        <f aca="false">IF($C108&gt;0,IF(W$3&lt;$D108,100,IF(W$3&gt;$C108,0,100-(W$3-$D108)*$E108*100)),"")</f>
        <v>0</v>
      </c>
      <c r="X108" s="156" t="n">
        <f aca="false">IF($C108&gt;0,IF(X$3&lt;$D108,100,IF(X$3&gt;$C108,0,100-(X$3-$D108)*$E108*100)),"")</f>
        <v>0</v>
      </c>
      <c r="Y108" s="156" t="n">
        <f aca="false">IF($C108&gt;0,IF(Y$3&lt;$D108,100,IF(Y$3&gt;$C108,0,100-(Y$3-$D108)*$E108*100)),"")</f>
        <v>0</v>
      </c>
      <c r="Z108" s="156" t="n">
        <f aca="false">IF($C108&gt;0,IF(Z$3&lt;$D108,100,IF(Z$3&gt;$C108,0,100-(Z$3-$D108)*$E108*100)),"")</f>
        <v>0</v>
      </c>
      <c r="AA108" s="156" t="n">
        <f aca="false">IF($C108&gt;0,IF(AA$3&lt;$D108,100,IF(AA$3&gt;$C108,0,100-(AA$3-$D108)*$E108*100)),"")</f>
        <v>0</v>
      </c>
      <c r="AB108" s="156" t="n">
        <f aca="false">IF($C108&gt;0,IF(AB$3&lt;$D108,100,IF(AB$3&gt;$C108,0,100-(AB$3-$D108)*$E108*100)),"")</f>
        <v>0</v>
      </c>
      <c r="AC108" s="156" t="n">
        <f aca="false">IF($C108&gt;0,IF(AC$3&lt;$D108,100,IF(AC$3&gt;$C108,0,100-(AC$3-$D108)*$E108*100)),"")</f>
        <v>0</v>
      </c>
      <c r="AD108" s="156" t="n">
        <f aca="false">IF($C108&gt;0,IF(AD$3&lt;$D108,100,IF(AD$3&gt;$C108,0,100-(AD$3-$D108)*$E108*100)),"")</f>
        <v>0</v>
      </c>
      <c r="AE108" s="156" t="n">
        <f aca="false">IF($C108&gt;0,IF(AE$3&lt;$D108,100,IF(AE$3&gt;$C108,0,100-(AE$3-$D108)*$E108*100)),"")</f>
        <v>0</v>
      </c>
      <c r="AF108" s="156" t="n">
        <f aca="false">IF($C108&gt;0,IF(AF$3&lt;$D108,100,IF(AF$3&gt;$C108,0,100-(AF$3-$D108)*$E108*100)),"")</f>
        <v>0</v>
      </c>
      <c r="AG108" s="156" t="n">
        <f aca="false">IF($C108&gt;0,IF(AG$3&lt;$D108,100,IF(AG$3&gt;$C108,0,100-(AG$3-$D108)*$E108*100)),"")</f>
        <v>0</v>
      </c>
      <c r="AH108" s="156" t="n">
        <f aca="false">IF($C108&gt;0,IF(AH$3&lt;$D108,100,IF(AH$3&gt;$C108,0,100-(AH$3-$D108)*$E108*100)),"")</f>
        <v>0</v>
      </c>
      <c r="AI108" s="156" t="n">
        <f aca="false">IF($C108&gt;0,IF(AI$3&lt;$D108,100,IF(AI$3&gt;$C108,0,100-(AI$3-$D108)*$E108*100)),"")</f>
        <v>0</v>
      </c>
      <c r="AJ108" s="156" t="n">
        <f aca="false">IF($C108&gt;0,IF(AJ$3&lt;$D108,100,IF(AJ$3&gt;$C108,0,100-(AJ$3-$D108)*$E108*100)),"")</f>
        <v>0</v>
      </c>
      <c r="AK108" s="156" t="n">
        <f aca="false">IF($C108&gt;0,IF(AK$3&lt;$D108,100,IF(AK$3&gt;$C108,0,100-(AK$3-$D108)*$E108*100)),"")</f>
        <v>0</v>
      </c>
      <c r="AL108" s="156" t="n">
        <f aca="false">IF($C108&gt;0,IF(AL$3&lt;$D108,100,IF(AL$3&gt;$C108,0,100-(AL$3-$D108)*$E108*100)),"")</f>
        <v>0</v>
      </c>
      <c r="AM108" s="156" t="n">
        <f aca="false">IF($C108&gt;0,IF(AM$3&lt;$D108,100,IF(AM$3&gt;$C108,0,100-(AM$3-$D108)*$E108*100)),"")</f>
        <v>0</v>
      </c>
      <c r="AN108" s="156" t="n">
        <f aca="false">IF($C108&gt;0,IF(AN$3&lt;$D108,100,IF(AN$3&gt;$C108,0,100-(AN$3-$D108)*$E108*100)),"")</f>
        <v>0</v>
      </c>
      <c r="ALZ108" s="0"/>
      <c r="AMA108" s="0"/>
      <c r="AMB108" s="0"/>
      <c r="AMC108" s="0"/>
      <c r="AMD108" s="0"/>
      <c r="AME108" s="0"/>
      <c r="AMF108" s="0"/>
      <c r="AMG108" s="0"/>
      <c r="AMH108" s="0"/>
      <c r="AMI108" s="0"/>
      <c r="AMJ108" s="0"/>
    </row>
    <row r="109" customFormat="false" ht="12.8" hidden="false" customHeight="false" outlineLevel="0" collapsed="false">
      <c r="A109" s="165"/>
      <c r="B109" s="166"/>
      <c r="C109" s="167"/>
      <c r="D109" s="167"/>
      <c r="E109" s="168"/>
      <c r="F109" s="167"/>
      <c r="G109" s="169"/>
      <c r="H109" s="169"/>
      <c r="I109" s="169"/>
      <c r="J109" s="167"/>
      <c r="K109" s="0"/>
      <c r="L109" s="0"/>
      <c r="M109" s="0"/>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row>
    <row r="110" customFormat="false" ht="12.8" hidden="false" customHeight="false" outlineLevel="0" collapsed="false">
      <c r="A110" s="165"/>
      <c r="B110" s="166"/>
      <c r="C110" s="167"/>
      <c r="D110" s="167"/>
      <c r="E110" s="168"/>
      <c r="F110" s="167"/>
      <c r="G110" s="169"/>
      <c r="H110" s="169"/>
      <c r="I110" s="169"/>
      <c r="J110" s="167"/>
      <c r="K110" s="0"/>
      <c r="L110" s="0"/>
      <c r="M110" s="0"/>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row>
    <row r="111" customFormat="false" ht="12.8" hidden="false" customHeight="false" outlineLevel="0" collapsed="false">
      <c r="A111" s="165"/>
      <c r="B111" s="166"/>
      <c r="C111" s="167"/>
      <c r="D111" s="167"/>
      <c r="E111" s="168"/>
      <c r="F111" s="167"/>
      <c r="G111" s="169"/>
      <c r="H111" s="169"/>
      <c r="I111" s="169"/>
      <c r="J111" s="167"/>
      <c r="K111" s="0"/>
      <c r="L111" s="0"/>
      <c r="M111" s="0"/>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row>
    <row r="112" customFormat="false" ht="12.8" hidden="false" customHeight="false" outlineLevel="0" collapsed="false">
      <c r="A112" s="165"/>
      <c r="B112" s="166"/>
      <c r="C112" s="167"/>
      <c r="D112" s="167"/>
      <c r="E112" s="168"/>
      <c r="F112" s="167"/>
      <c r="G112" s="169"/>
      <c r="H112" s="169"/>
      <c r="I112" s="169"/>
      <c r="J112" s="167"/>
      <c r="K112" s="0"/>
      <c r="L112" s="0"/>
      <c r="M112" s="0"/>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row>
    <row r="113" customFormat="false" ht="12.8" hidden="false" customHeight="false" outlineLevel="0" collapsed="false">
      <c r="A113" s="165"/>
      <c r="B113" s="166"/>
      <c r="C113" s="167"/>
      <c r="D113" s="167"/>
      <c r="E113" s="168"/>
      <c r="F113" s="167"/>
      <c r="G113" s="169"/>
      <c r="H113" s="169"/>
      <c r="I113" s="169"/>
      <c r="J113" s="167"/>
      <c r="K113" s="0"/>
      <c r="L113" s="0"/>
      <c r="M113" s="0"/>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row>
    <row r="114" customFormat="false" ht="12.8" hidden="false" customHeight="false" outlineLevel="0" collapsed="false">
      <c r="A114" s="165"/>
      <c r="B114" s="166"/>
      <c r="C114" s="167"/>
      <c r="D114" s="167"/>
      <c r="E114" s="168"/>
      <c r="F114" s="167"/>
      <c r="G114" s="169"/>
      <c r="H114" s="169"/>
      <c r="I114" s="169"/>
      <c r="J114" s="167"/>
      <c r="K114" s="0"/>
      <c r="L114" s="0"/>
      <c r="M114" s="0"/>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row>
    <row r="115" customFormat="false" ht="12.8" hidden="false" customHeight="false" outlineLevel="0" collapsed="false">
      <c r="A115" s="165"/>
      <c r="B115" s="166"/>
      <c r="C115" s="167"/>
      <c r="D115" s="167"/>
      <c r="E115" s="168"/>
      <c r="F115" s="167"/>
      <c r="G115" s="169"/>
      <c r="H115" s="169"/>
      <c r="I115" s="169"/>
      <c r="J115" s="167"/>
      <c r="K115" s="0"/>
      <c r="L115" s="0"/>
      <c r="M115" s="0"/>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row>
    <row r="116" customFormat="false" ht="12.8" hidden="false" customHeight="false" outlineLevel="0" collapsed="false">
      <c r="A116" s="165"/>
      <c r="B116" s="166"/>
      <c r="C116" s="167"/>
      <c r="D116" s="167"/>
      <c r="E116" s="168"/>
      <c r="F116" s="167"/>
      <c r="G116" s="169"/>
      <c r="H116" s="169"/>
      <c r="I116" s="169"/>
      <c r="J116" s="167"/>
      <c r="K116" s="0"/>
      <c r="L116" s="0"/>
      <c r="M116" s="0"/>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row>
    <row r="117" customFormat="false" ht="12.8" hidden="false" customHeight="false" outlineLevel="0" collapsed="false">
      <c r="A117" s="165"/>
      <c r="B117" s="166"/>
      <c r="C117" s="167"/>
      <c r="D117" s="167"/>
      <c r="E117" s="168"/>
      <c r="F117" s="167"/>
      <c r="G117" s="169"/>
      <c r="H117" s="169"/>
      <c r="I117" s="169"/>
      <c r="J117" s="167"/>
      <c r="K117" s="0"/>
      <c r="L117" s="0"/>
      <c r="M117" s="0"/>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row>
    <row r="118" customFormat="false" ht="12.8" hidden="false" customHeight="false" outlineLevel="0" collapsed="false">
      <c r="A118" s="165"/>
      <c r="B118" s="166"/>
      <c r="C118" s="167"/>
      <c r="D118" s="167"/>
      <c r="E118" s="168"/>
      <c r="F118" s="167"/>
      <c r="G118" s="169"/>
      <c r="H118" s="169"/>
      <c r="I118" s="169"/>
      <c r="J118" s="167"/>
      <c r="K118" s="0"/>
      <c r="L118" s="0"/>
      <c r="M118" s="0"/>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row>
    <row r="119" customFormat="false" ht="12.8" hidden="false" customHeight="false" outlineLevel="0" collapsed="false">
      <c r="A119" s="165"/>
      <c r="B119" s="166"/>
      <c r="C119" s="167"/>
      <c r="D119" s="167"/>
      <c r="E119" s="168"/>
      <c r="F119" s="167"/>
      <c r="G119" s="169"/>
      <c r="H119" s="169"/>
      <c r="I119" s="169"/>
      <c r="J119" s="167"/>
      <c r="K119" s="0"/>
      <c r="L119" s="0"/>
      <c r="M119" s="0"/>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row>
    <row r="120" customFormat="false" ht="12.8" hidden="false" customHeight="false" outlineLevel="0" collapsed="false">
      <c r="A120" s="165"/>
      <c r="B120" s="166"/>
      <c r="C120" s="167"/>
      <c r="D120" s="167"/>
      <c r="E120" s="168"/>
      <c r="F120" s="167"/>
      <c r="G120" s="169"/>
      <c r="H120" s="169"/>
      <c r="I120" s="169"/>
      <c r="J120" s="167"/>
      <c r="K120" s="0"/>
      <c r="L120" s="0"/>
      <c r="M120" s="0"/>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row>
    <row r="121" customFormat="false" ht="12.8" hidden="false" customHeight="false" outlineLevel="0" collapsed="false">
      <c r="A121" s="165"/>
      <c r="B121" s="166"/>
      <c r="C121" s="167"/>
      <c r="D121" s="167"/>
      <c r="E121" s="168"/>
      <c r="F121" s="167"/>
      <c r="G121" s="169"/>
      <c r="H121" s="169"/>
      <c r="I121" s="169"/>
      <c r="J121" s="167"/>
      <c r="K121" s="0"/>
      <c r="L121" s="0"/>
      <c r="M121" s="0"/>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row>
    <row r="122" customFormat="false" ht="12.8" hidden="false" customHeight="false" outlineLevel="0" collapsed="false">
      <c r="A122" s="165"/>
      <c r="B122" s="166"/>
      <c r="C122" s="167"/>
      <c r="D122" s="167"/>
      <c r="E122" s="168"/>
      <c r="F122" s="167"/>
      <c r="G122" s="169"/>
      <c r="H122" s="169"/>
      <c r="I122" s="169"/>
      <c r="J122" s="167"/>
      <c r="K122" s="0"/>
      <c r="L122" s="0"/>
      <c r="M122" s="0"/>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row>
    <row r="123" customFormat="false" ht="12.8" hidden="false" customHeight="false" outlineLevel="0" collapsed="false">
      <c r="A123" s="165"/>
      <c r="B123" s="166"/>
      <c r="C123" s="167"/>
      <c r="D123" s="167"/>
      <c r="E123" s="168"/>
      <c r="F123" s="167"/>
      <c r="G123" s="169"/>
      <c r="H123" s="169"/>
      <c r="I123" s="169"/>
      <c r="J123" s="167"/>
      <c r="K123" s="0"/>
      <c r="L123" s="0"/>
      <c r="M123" s="0"/>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row>
    <row r="124" customFormat="false" ht="12.8" hidden="false" customHeight="false" outlineLevel="0" collapsed="false">
      <c r="A124" s="165"/>
      <c r="B124" s="166"/>
      <c r="C124" s="167"/>
      <c r="D124" s="167"/>
      <c r="E124" s="168"/>
      <c r="F124" s="167"/>
      <c r="G124" s="169"/>
      <c r="H124" s="169"/>
      <c r="I124" s="169"/>
      <c r="J124" s="167"/>
      <c r="K124" s="0"/>
      <c r="L124" s="0"/>
      <c r="M124" s="0"/>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row>
    <row r="125" customFormat="false" ht="33.3" hidden="false" customHeight="true" outlineLevel="0" collapsed="false">
      <c r="A125" s="165"/>
      <c r="B125" s="166" t="s">
        <v>323</v>
      </c>
      <c r="C125" s="166"/>
      <c r="D125" s="166"/>
      <c r="E125" s="166"/>
      <c r="F125" s="166"/>
      <c r="G125" s="166"/>
      <c r="H125" s="166"/>
      <c r="I125" s="169"/>
      <c r="J125" s="167"/>
      <c r="K125" s="0"/>
      <c r="L125" s="0"/>
      <c r="M125" s="0"/>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row>
    <row r="126" customFormat="false" ht="12.8" hidden="false" customHeight="false" outlineLevel="0" collapsed="false">
      <c r="A126" s="165"/>
      <c r="B126" s="170"/>
      <c r="C126" s="167"/>
      <c r="D126" s="167"/>
      <c r="E126" s="168"/>
      <c r="F126" s="167"/>
      <c r="G126" s="169"/>
      <c r="H126" s="169"/>
      <c r="I126" s="169"/>
      <c r="J126" s="167"/>
      <c r="K126" s="0"/>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row>
    <row r="127" customFormat="false" ht="12.8" hidden="false" customHeight="false" outlineLevel="0" collapsed="false">
      <c r="A127" s="165"/>
      <c r="B127" s="166"/>
      <c r="C127" s="167"/>
      <c r="D127" s="167"/>
      <c r="E127" s="168"/>
      <c r="F127" s="167"/>
      <c r="G127" s="169"/>
      <c r="H127" s="169"/>
      <c r="I127" s="169"/>
      <c r="J127" s="167"/>
      <c r="K127" s="0"/>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row>
    <row r="128" customFormat="false" ht="12.8" hidden="false" customHeight="false" outlineLevel="0" collapsed="false">
      <c r="A128" s="165"/>
      <c r="B128" s="171"/>
      <c r="C128" s="0"/>
      <c r="D128" s="0"/>
      <c r="E128" s="0"/>
      <c r="F128" s="0"/>
      <c r="G128" s="0"/>
      <c r="H128" s="0"/>
      <c r="I128" s="0"/>
      <c r="J128" s="0"/>
      <c r="K128" s="0"/>
      <c r="L128" s="0"/>
      <c r="M128" s="0"/>
      <c r="N128" s="0"/>
      <c r="O128" s="0"/>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row>
    <row r="129" customFormat="false" ht="12.8" hidden="false" customHeight="false" outlineLevel="0" collapsed="false">
      <c r="A129" s="165"/>
      <c r="B129" s="166"/>
      <c r="C129" s="167"/>
      <c r="D129" s="167"/>
      <c r="E129" s="168"/>
      <c r="F129" s="167"/>
      <c r="G129" s="169"/>
      <c r="H129" s="169"/>
      <c r="I129" s="169"/>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row>
    <row r="130" customFormat="false" ht="12.8" hidden="false" customHeight="false" outlineLevel="0" collapsed="false">
      <c r="A130" s="165"/>
      <c r="B130" s="166"/>
      <c r="C130" s="167"/>
      <c r="D130" s="167"/>
      <c r="E130" s="168"/>
      <c r="F130" s="167"/>
      <c r="G130" s="169"/>
      <c r="H130" s="169"/>
      <c r="I130" s="169"/>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row>
    <row r="131" customFormat="false" ht="12.8" hidden="false" customHeight="false" outlineLevel="0" collapsed="false">
      <c r="A131" s="165"/>
      <c r="B131" s="166"/>
      <c r="C131" s="167"/>
      <c r="D131" s="167"/>
      <c r="E131" s="168"/>
      <c r="F131" s="167"/>
      <c r="G131" s="169"/>
      <c r="H131" s="169"/>
      <c r="I131" s="169"/>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row>
    <row r="132" customFormat="false" ht="12.8" hidden="false" customHeight="false" outlineLevel="0" collapsed="false">
      <c r="A132" s="165"/>
      <c r="B132" s="166"/>
      <c r="C132" s="167"/>
      <c r="D132" s="167"/>
      <c r="E132" s="168"/>
      <c r="F132" s="167"/>
      <c r="G132" s="169"/>
      <c r="H132" s="169"/>
      <c r="I132" s="169"/>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row>
    <row r="133" customFormat="false" ht="12.8" hidden="false" customHeight="false" outlineLevel="0" collapsed="false">
      <c r="A133" s="165"/>
      <c r="B133" s="166"/>
      <c r="C133" s="167"/>
      <c r="D133" s="167"/>
      <c r="E133" s="168"/>
      <c r="F133" s="167"/>
      <c r="G133" s="169"/>
      <c r="H133" s="169"/>
      <c r="I133" s="169"/>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row>
    <row r="134" customFormat="false" ht="12.8" hidden="false" customHeight="false" outlineLevel="0" collapsed="false">
      <c r="A134" s="165"/>
      <c r="B134" s="166"/>
      <c r="C134" s="167"/>
      <c r="D134" s="167"/>
      <c r="E134" s="168"/>
      <c r="F134" s="167"/>
      <c r="G134" s="169"/>
      <c r="H134" s="169"/>
      <c r="I134" s="169"/>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row>
    <row r="135" customFormat="false" ht="12.8" hidden="false" customHeight="false" outlineLevel="0" collapsed="false">
      <c r="A135" s="165"/>
      <c r="B135" s="172" t="s">
        <v>324</v>
      </c>
      <c r="C135" s="167"/>
      <c r="D135" s="167"/>
      <c r="E135" s="168"/>
      <c r="F135" s="167"/>
      <c r="G135" s="169"/>
      <c r="H135" s="169"/>
      <c r="I135" s="169"/>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row>
    <row r="136" customFormat="false" ht="12.8" hidden="false" customHeight="false" outlineLevel="0" collapsed="false">
      <c r="A136" s="165"/>
      <c r="B136" s="173" t="s">
        <v>325</v>
      </c>
      <c r="C136" s="167"/>
      <c r="D136" s="167"/>
      <c r="E136" s="168"/>
      <c r="F136" s="167"/>
      <c r="G136" s="169"/>
      <c r="H136" s="169"/>
      <c r="I136" s="169"/>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row>
    <row r="137" customFormat="false" ht="12.8" hidden="false" customHeight="false" outlineLevel="0" collapsed="false">
      <c r="A137" s="165"/>
      <c r="B137" s="174" t="s">
        <v>326</v>
      </c>
      <c r="C137" s="175"/>
      <c r="D137" s="176"/>
      <c r="E137" s="177" t="str">
        <f aca="false">IF(C137&gt;0,AVERAGE(C137:C140),"Vétusté?")</f>
        <v>Vétusté?</v>
      </c>
      <c r="F137" s="177"/>
      <c r="G137" s="177"/>
      <c r="H137" s="169"/>
      <c r="I137" s="169"/>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row>
    <row r="138" customFormat="false" ht="12.8" hidden="false" customHeight="false" outlineLevel="0" collapsed="false">
      <c r="A138" s="165"/>
      <c r="B138" s="174" t="s">
        <v>327</v>
      </c>
      <c r="C138" s="175"/>
      <c r="D138" s="178"/>
      <c r="E138" s="177"/>
      <c r="F138" s="177"/>
      <c r="G138" s="177"/>
      <c r="H138" s="169"/>
      <c r="I138" s="169"/>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row>
    <row r="139" customFormat="false" ht="12.8" hidden="false" customHeight="false" outlineLevel="0" collapsed="false">
      <c r="A139" s="165"/>
      <c r="B139" s="174" t="s">
        <v>328</v>
      </c>
      <c r="C139" s="175"/>
      <c r="D139" s="178"/>
      <c r="E139" s="177"/>
      <c r="F139" s="177"/>
      <c r="G139" s="177"/>
      <c r="H139" s="169"/>
      <c r="I139" s="169"/>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row>
    <row r="140" customFormat="false" ht="12.8" hidden="false" customHeight="false" outlineLevel="0" collapsed="false">
      <c r="A140" s="165"/>
      <c r="B140" s="174" t="s">
        <v>329</v>
      </c>
      <c r="C140" s="175"/>
      <c r="D140" s="178"/>
      <c r="E140" s="177"/>
      <c r="F140" s="177"/>
      <c r="G140" s="177"/>
      <c r="H140" s="169"/>
      <c r="I140" s="169"/>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row>
    <row r="141" customFormat="false" ht="12.8" hidden="false" customHeight="true" outlineLevel="0" collapsed="false">
      <c r="A141" s="165"/>
      <c r="B141" s="166" t="s">
        <v>330</v>
      </c>
      <c r="C141" s="166"/>
      <c r="D141" s="166"/>
      <c r="E141" s="166"/>
      <c r="F141" s="166"/>
      <c r="G141" s="166"/>
      <c r="H141" s="169"/>
      <c r="I141" s="169"/>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row>
    <row r="142" customFormat="false" ht="12.8" hidden="false" customHeight="false" outlineLevel="0" collapsed="false">
      <c r="A142" s="165"/>
      <c r="B142" s="166"/>
      <c r="C142" s="166"/>
      <c r="D142" s="166"/>
      <c r="E142" s="166"/>
      <c r="F142" s="166"/>
      <c r="G142" s="166"/>
      <c r="H142" s="169"/>
      <c r="I142" s="169"/>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row>
    <row r="143" customFormat="false" ht="12.8" hidden="false" customHeight="false" outlineLevel="0" collapsed="false">
      <c r="A143" s="165"/>
      <c r="B143" s="166"/>
      <c r="C143" s="167"/>
      <c r="D143" s="167"/>
      <c r="E143" s="168"/>
      <c r="F143" s="167"/>
      <c r="G143" s="169"/>
      <c r="H143" s="169"/>
      <c r="I143" s="169"/>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row>
    <row r="144" customFormat="false" ht="12.8" hidden="false" customHeight="false" outlineLevel="0" collapsed="false">
      <c r="A144" s="165"/>
      <c r="B144" s="166"/>
      <c r="C144" s="167"/>
      <c r="D144" s="167"/>
      <c r="E144" s="168"/>
      <c r="F144" s="167"/>
      <c r="G144" s="169"/>
      <c r="H144" s="169"/>
      <c r="I144" s="169"/>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row>
    <row r="145" customFormat="false" ht="12.8" hidden="false" customHeight="false" outlineLevel="0" collapsed="false">
      <c r="A145" s="165"/>
      <c r="B145" s="166"/>
      <c r="C145" s="167"/>
      <c r="D145" s="167"/>
      <c r="E145" s="168"/>
      <c r="F145" s="167"/>
      <c r="G145" s="169"/>
      <c r="H145" s="169"/>
      <c r="I145" s="169"/>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row>
    <row r="146" customFormat="false" ht="12.8" hidden="false" customHeight="false" outlineLevel="0" collapsed="false">
      <c r="A146" s="165"/>
      <c r="B146" s="166"/>
      <c r="C146" s="167"/>
      <c r="D146" s="167"/>
      <c r="E146" s="168"/>
      <c r="F146" s="167"/>
      <c r="G146" s="169"/>
      <c r="H146" s="169"/>
      <c r="I146" s="169"/>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row>
    <row r="147" customFormat="false" ht="12.8" hidden="false" customHeight="false" outlineLevel="0" collapsed="false">
      <c r="A147" s="165"/>
      <c r="B147" s="166"/>
      <c r="C147" s="167"/>
      <c r="D147" s="167"/>
      <c r="E147" s="168"/>
      <c r="F147" s="167"/>
      <c r="G147" s="169"/>
      <c r="H147" s="169"/>
      <c r="I147" s="169"/>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row>
    <row r="148" customFormat="false" ht="12.8" hidden="false" customHeight="false" outlineLevel="0" collapsed="false">
      <c r="A148" s="165"/>
      <c r="B148" s="166"/>
      <c r="C148" s="167"/>
      <c r="D148" s="167"/>
      <c r="E148" s="168"/>
      <c r="F148" s="167"/>
      <c r="G148" s="169"/>
      <c r="H148" s="169"/>
      <c r="I148" s="169"/>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row>
    <row r="149" customFormat="false" ht="12.8" hidden="false" customHeight="false" outlineLevel="0" collapsed="false">
      <c r="A149" s="165"/>
      <c r="B149" s="166"/>
      <c r="C149" s="167"/>
      <c r="D149" s="167"/>
      <c r="E149" s="168"/>
      <c r="F149" s="167"/>
      <c r="G149" s="169"/>
      <c r="H149" s="169"/>
      <c r="I149" s="169"/>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row>
    <row r="150" customFormat="false" ht="12.8" hidden="false" customHeight="false" outlineLevel="0" collapsed="false">
      <c r="A150" s="165"/>
      <c r="B150" s="166"/>
      <c r="C150" s="167"/>
      <c r="D150" s="167"/>
      <c r="E150" s="168"/>
      <c r="F150" s="167"/>
      <c r="G150" s="169"/>
      <c r="H150" s="169"/>
      <c r="I150" s="169"/>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row>
    <row r="151" customFormat="false" ht="12.8" hidden="false" customHeight="false" outlineLevel="0" collapsed="false">
      <c r="A151" s="165"/>
      <c r="B151" s="166"/>
      <c r="C151" s="167"/>
      <c r="D151" s="167"/>
      <c r="E151" s="168"/>
      <c r="F151" s="167"/>
      <c r="G151" s="169"/>
      <c r="H151" s="169"/>
      <c r="I151" s="169"/>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row>
    <row r="152" customFormat="false" ht="12.8" hidden="false" customHeight="false" outlineLevel="0" collapsed="false">
      <c r="A152" s="165"/>
      <c r="B152" s="166"/>
      <c r="C152" s="167"/>
      <c r="D152" s="167"/>
      <c r="E152" s="168"/>
      <c r="F152" s="167"/>
      <c r="G152" s="169"/>
      <c r="H152" s="169"/>
      <c r="I152" s="169"/>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row>
    <row r="153" customFormat="false" ht="12.8" hidden="false" customHeight="false" outlineLevel="0" collapsed="false">
      <c r="A153" s="165"/>
      <c r="B153" s="166"/>
      <c r="C153" s="167"/>
      <c r="D153" s="167"/>
      <c r="E153" s="168"/>
      <c r="F153" s="167"/>
      <c r="G153" s="169"/>
      <c r="H153" s="169"/>
      <c r="I153" s="169"/>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c r="AN153" s="167"/>
    </row>
    <row r="154" customFormat="false" ht="12.8" hidden="false" customHeight="false" outlineLevel="0" collapsed="false">
      <c r="A154" s="165"/>
      <c r="B154" s="166"/>
      <c r="C154" s="167"/>
      <c r="D154" s="167"/>
      <c r="E154" s="168"/>
      <c r="F154" s="167"/>
      <c r="G154" s="169"/>
      <c r="H154" s="169"/>
      <c r="I154" s="169"/>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row>
    <row r="155" customFormat="false" ht="12.8" hidden="false" customHeight="false" outlineLevel="0" collapsed="false">
      <c r="A155" s="165"/>
      <c r="B155" s="166"/>
      <c r="C155" s="167"/>
      <c r="D155" s="167"/>
      <c r="E155" s="168"/>
      <c r="F155" s="167"/>
      <c r="G155" s="169"/>
      <c r="H155" s="169"/>
      <c r="I155" s="169"/>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row>
    <row r="156" customFormat="false" ht="12.8" hidden="false" customHeight="false" outlineLevel="0" collapsed="false">
      <c r="A156" s="165"/>
      <c r="B156" s="166"/>
      <c r="C156" s="167"/>
      <c r="D156" s="167"/>
      <c r="E156" s="168"/>
      <c r="F156" s="167"/>
      <c r="G156" s="169"/>
      <c r="H156" s="169"/>
      <c r="I156" s="169"/>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row>
    <row r="157" customFormat="false" ht="12.8" hidden="false" customHeight="false" outlineLevel="0" collapsed="false">
      <c r="A157" s="165"/>
      <c r="B157" s="0"/>
      <c r="C157" s="0"/>
      <c r="D157" s="0"/>
      <c r="E157" s="0"/>
      <c r="F157" s="0"/>
      <c r="G157" s="0"/>
      <c r="H157" s="169"/>
      <c r="I157" s="169"/>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row>
    <row r="158" customFormat="false" ht="12.8" hidden="false" customHeight="false" outlineLevel="0" collapsed="false">
      <c r="A158" s="165"/>
      <c r="B158" s="0"/>
      <c r="C158" s="0"/>
      <c r="D158" s="0"/>
      <c r="E158" s="0"/>
      <c r="F158" s="0"/>
      <c r="G158" s="0"/>
      <c r="H158" s="169"/>
      <c r="I158" s="169"/>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row>
    <row r="159" customFormat="false" ht="12.8" hidden="false" customHeight="false" outlineLevel="0" collapsed="false">
      <c r="A159" s="165"/>
      <c r="B159" s="0"/>
      <c r="C159" s="0"/>
      <c r="D159" s="0"/>
      <c r="E159" s="0"/>
      <c r="F159" s="0"/>
      <c r="G159" s="0"/>
      <c r="H159" s="169"/>
      <c r="I159" s="169"/>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row>
    <row r="160" customFormat="false" ht="12.8" hidden="false" customHeight="false" outlineLevel="0" collapsed="false">
      <c r="A160" s="165"/>
      <c r="B160" s="0"/>
      <c r="C160" s="0"/>
      <c r="D160" s="0"/>
      <c r="E160" s="0"/>
      <c r="F160" s="0"/>
      <c r="G160" s="0"/>
      <c r="H160" s="169"/>
      <c r="I160" s="169"/>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row>
    <row r="161" customFormat="false" ht="12.8" hidden="false" customHeight="false" outlineLevel="0" collapsed="false">
      <c r="A161" s="165"/>
      <c r="B161" s="0"/>
      <c r="C161" s="0"/>
      <c r="D161" s="0"/>
      <c r="E161" s="0"/>
      <c r="F161" s="0"/>
      <c r="G161" s="0"/>
      <c r="H161" s="169"/>
      <c r="I161" s="169"/>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row>
    <row r="162" customFormat="false" ht="12.8" hidden="false" customHeight="false" outlineLevel="0" collapsed="false">
      <c r="A162" s="165"/>
      <c r="B162" s="0"/>
      <c r="C162" s="0"/>
      <c r="D162" s="0"/>
      <c r="E162" s="0"/>
      <c r="F162" s="0"/>
      <c r="G162" s="0"/>
      <c r="H162" s="169"/>
      <c r="I162" s="169"/>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row>
    <row r="163" customFormat="false" ht="12.8" hidden="false" customHeight="false" outlineLevel="0" collapsed="false">
      <c r="A163" s="165"/>
      <c r="B163" s="166"/>
      <c r="C163" s="167"/>
      <c r="D163" s="167"/>
      <c r="E163" s="168"/>
      <c r="F163" s="167"/>
      <c r="G163" s="169"/>
      <c r="H163" s="169"/>
      <c r="I163" s="169"/>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row>
    <row r="164" customFormat="false" ht="12.8" hidden="false" customHeight="false" outlineLevel="0" collapsed="false">
      <c r="A164" s="165"/>
      <c r="B164" s="166"/>
      <c r="C164" s="167"/>
      <c r="D164" s="167"/>
      <c r="E164" s="168"/>
      <c r="F164" s="167"/>
      <c r="G164" s="169"/>
      <c r="H164" s="169"/>
      <c r="I164" s="169"/>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row>
    <row r="165" customFormat="false" ht="12.8" hidden="false" customHeight="false" outlineLevel="0" collapsed="false">
      <c r="A165" s="165"/>
      <c r="B165" s="166"/>
      <c r="C165" s="167"/>
      <c r="D165" s="167"/>
      <c r="E165" s="168"/>
      <c r="F165" s="167"/>
      <c r="G165" s="169"/>
      <c r="H165" s="169"/>
      <c r="I165" s="169"/>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row>
    <row r="166" customFormat="false" ht="12.8" hidden="false" customHeight="false" outlineLevel="0" collapsed="false">
      <c r="A166" s="165"/>
      <c r="B166" s="166"/>
      <c r="C166" s="167"/>
      <c r="D166" s="167"/>
      <c r="E166" s="168"/>
      <c r="F166" s="167"/>
      <c r="G166" s="169"/>
      <c r="H166" s="169"/>
      <c r="I166" s="169"/>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row>
    <row r="167" customFormat="false" ht="12.8" hidden="false" customHeight="false" outlineLevel="0" collapsed="false">
      <c r="A167" s="165"/>
      <c r="B167" s="166"/>
      <c r="C167" s="167"/>
      <c r="D167" s="167"/>
      <c r="E167" s="168"/>
      <c r="F167" s="167"/>
      <c r="G167" s="169"/>
      <c r="H167" s="169"/>
      <c r="I167" s="169"/>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row>
    <row r="168" customFormat="false" ht="12.8" hidden="false" customHeight="false" outlineLevel="0" collapsed="false">
      <c r="A168" s="165"/>
      <c r="B168" s="166"/>
      <c r="C168" s="167"/>
      <c r="D168" s="167"/>
      <c r="E168" s="168"/>
      <c r="F168" s="167"/>
      <c r="G168" s="169"/>
      <c r="H168" s="169"/>
      <c r="I168" s="169"/>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row>
    <row r="169" customFormat="false" ht="12.8" hidden="false" customHeight="false" outlineLevel="0" collapsed="false">
      <c r="A169" s="165"/>
      <c r="B169" s="166"/>
      <c r="C169" s="167"/>
      <c r="D169" s="167"/>
      <c r="E169" s="168"/>
      <c r="F169" s="167"/>
      <c r="G169" s="169"/>
      <c r="H169" s="169"/>
      <c r="I169" s="169"/>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c r="AL169" s="167"/>
      <c r="AM169" s="167"/>
      <c r="AN169" s="167"/>
    </row>
    <row r="170" customFormat="false" ht="12.8" hidden="false" customHeight="false" outlineLevel="0" collapsed="false">
      <c r="A170" s="165"/>
      <c r="B170" s="166"/>
      <c r="C170" s="167"/>
      <c r="D170" s="167"/>
      <c r="E170" s="168"/>
      <c r="F170" s="167"/>
      <c r="G170" s="169"/>
      <c r="H170" s="169"/>
      <c r="I170" s="169"/>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row>
    <row r="171" customFormat="false" ht="12.8" hidden="false" customHeight="false" outlineLevel="0" collapsed="false">
      <c r="A171" s="165"/>
      <c r="B171" s="166"/>
      <c r="C171" s="167"/>
      <c r="D171" s="167"/>
      <c r="E171" s="168"/>
      <c r="F171" s="167"/>
      <c r="G171" s="169"/>
      <c r="H171" s="169"/>
      <c r="I171" s="169"/>
      <c r="J171" s="167"/>
      <c r="K171" s="167"/>
      <c r="L171" s="167"/>
      <c r="M171" s="167"/>
      <c r="N171" s="167"/>
      <c r="O171" s="167"/>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row>
    <row r="172" customFormat="false" ht="12.8" hidden="false" customHeight="false" outlineLevel="0" collapsed="false">
      <c r="A172" s="165"/>
      <c r="B172" s="166"/>
      <c r="C172" s="167"/>
      <c r="D172" s="167"/>
      <c r="E172" s="168"/>
      <c r="F172" s="167"/>
      <c r="G172" s="169"/>
      <c r="H172" s="169"/>
      <c r="I172" s="169"/>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row>
    <row r="173" customFormat="false" ht="12.8" hidden="false" customHeight="false" outlineLevel="0" collapsed="false">
      <c r="A173" s="165"/>
      <c r="B173" s="166"/>
      <c r="C173" s="167"/>
      <c r="D173" s="167"/>
      <c r="E173" s="168"/>
      <c r="F173" s="167"/>
      <c r="G173" s="169"/>
      <c r="H173" s="169"/>
      <c r="I173" s="169"/>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c r="AN173" s="167"/>
    </row>
    <row r="174" customFormat="false" ht="12.8" hidden="false" customHeight="false" outlineLevel="0" collapsed="false">
      <c r="A174" s="165"/>
      <c r="B174" s="166"/>
      <c r="C174" s="167"/>
      <c r="D174" s="167"/>
      <c r="E174" s="168"/>
      <c r="F174" s="167"/>
      <c r="G174" s="169"/>
      <c r="H174" s="169"/>
      <c r="I174" s="169"/>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row>
    <row r="175" customFormat="false" ht="12.8" hidden="false" customHeight="false" outlineLevel="0" collapsed="false">
      <c r="A175" s="165"/>
      <c r="B175" s="166"/>
      <c r="C175" s="167"/>
      <c r="D175" s="167"/>
      <c r="E175" s="168"/>
      <c r="F175" s="167"/>
      <c r="G175" s="169"/>
      <c r="H175" s="169"/>
      <c r="I175" s="169"/>
      <c r="J175" s="167"/>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c r="AL175" s="167"/>
      <c r="AM175" s="167"/>
      <c r="AN175" s="167"/>
    </row>
    <row r="176" customFormat="false" ht="12.8" hidden="false" customHeight="false" outlineLevel="0" collapsed="false">
      <c r="A176" s="165"/>
      <c r="B176" s="166"/>
      <c r="C176" s="167"/>
      <c r="D176" s="167"/>
      <c r="E176" s="168"/>
      <c r="F176" s="167"/>
      <c r="G176" s="169"/>
      <c r="H176" s="169"/>
      <c r="I176" s="169"/>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c r="AL176" s="167"/>
      <c r="AM176" s="167"/>
      <c r="AN176" s="167"/>
    </row>
    <row r="177" customFormat="false" ht="12.8" hidden="false" customHeight="false" outlineLevel="0" collapsed="false">
      <c r="A177" s="165"/>
      <c r="B177" s="166"/>
      <c r="C177" s="167"/>
      <c r="D177" s="167"/>
      <c r="E177" s="168"/>
      <c r="F177" s="167"/>
      <c r="G177" s="169"/>
      <c r="H177" s="169"/>
      <c r="I177" s="169"/>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row>
    <row r="178" customFormat="false" ht="12.8" hidden="false" customHeight="false" outlineLevel="0" collapsed="false">
      <c r="A178" s="165"/>
      <c r="B178" s="166"/>
      <c r="C178" s="167"/>
      <c r="D178" s="167"/>
      <c r="E178" s="168"/>
      <c r="F178" s="167"/>
      <c r="G178" s="169"/>
      <c r="H178" s="169"/>
      <c r="I178" s="169"/>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row>
  </sheetData>
  <sheetProtection sheet="true" objects="true" scenarios="true" selectLockedCells="true"/>
  <mergeCells count="24">
    <mergeCell ref="A1:A2"/>
    <mergeCell ref="B1:B2"/>
    <mergeCell ref="C1:C2"/>
    <mergeCell ref="D1:D2"/>
    <mergeCell ref="E1:E2"/>
    <mergeCell ref="F1:F2"/>
    <mergeCell ref="G1:G2"/>
    <mergeCell ref="H1:H2"/>
    <mergeCell ref="I1:AB1"/>
    <mergeCell ref="AD1:AE1"/>
    <mergeCell ref="AG1:AK1"/>
    <mergeCell ref="AL1:AN1"/>
    <mergeCell ref="I2:AN2"/>
    <mergeCell ref="A4:A9"/>
    <mergeCell ref="A10:A20"/>
    <mergeCell ref="A21:A35"/>
    <mergeCell ref="A36:A40"/>
    <mergeCell ref="A41:A51"/>
    <mergeCell ref="A52:A72"/>
    <mergeCell ref="A73:A80"/>
    <mergeCell ref="A81:A108"/>
    <mergeCell ref="B125:H125"/>
    <mergeCell ref="E137:G140"/>
    <mergeCell ref="B141:G142"/>
  </mergeCells>
  <conditionalFormatting sqref="I36:AN40 I4:AN34 I42:AN108">
    <cfRule type="cellIs" priority="2" operator="greaterThan" aboveAverage="0" equalAverage="0" bottom="0" percent="0" rank="0" text="" dxfId="5">
      <formula>1</formula>
    </cfRule>
  </conditionalFormatting>
  <conditionalFormatting sqref="G36:G40 G4:G34 G42:G108">
    <cfRule type="cellIs" priority="3" operator="greaterThan" aboveAverage="0" equalAverage="0" bottom="0" percent="0" rank="0" text="" dxfId="6">
      <formula>0</formula>
    </cfRule>
  </conditionalFormatting>
  <conditionalFormatting sqref="I35:AN35">
    <cfRule type="cellIs" priority="4" operator="greaterThan" aboveAverage="0" equalAverage="0" bottom="0" percent="0" rank="0" text="" dxfId="5">
      <formula>1</formula>
    </cfRule>
  </conditionalFormatting>
  <conditionalFormatting sqref="G35">
    <cfRule type="cellIs" priority="5" operator="greaterThan" aboveAverage="0" equalAverage="0" bottom="0" percent="0" rank="0" text="" dxfId="6">
      <formula>0</formula>
    </cfRule>
  </conditionalFormatting>
  <conditionalFormatting sqref="I41:AN41">
    <cfRule type="cellIs" priority="6" operator="greaterThan" aboveAverage="0" equalAverage="0" bottom="0" percent="0" rank="0" text="" dxfId="5">
      <formula>1</formula>
    </cfRule>
  </conditionalFormatting>
  <conditionalFormatting sqref="G41">
    <cfRule type="cellIs" priority="7" operator="greaterThan" aboveAverage="0" equalAverage="0" bottom="0" percent="0" rank="0" text="" dxfId="6">
      <formula>0</formula>
    </cfRule>
  </conditionalFormatting>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FF"/>
    <pageSetUpPr fitToPage="true"/>
  </sheetPr>
  <dimension ref="A1:AMJ16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H15" activeCellId="0" sqref="H15"/>
    </sheetView>
  </sheetViews>
  <sheetFormatPr defaultColWidth="11.53515625" defaultRowHeight="12.8" zeroHeight="false" outlineLevelRow="0" outlineLevelCol="0"/>
  <cols>
    <col collapsed="false" customWidth="true" hidden="false" outlineLevel="0" max="1" min="1" style="17" width="5.01"/>
    <col collapsed="false" customWidth="true" hidden="false" outlineLevel="0" max="2" min="2" style="179" width="42.32"/>
    <col collapsed="false" customWidth="true" hidden="false" outlineLevel="0" max="3" min="3" style="17" width="4.37"/>
    <col collapsed="false" customWidth="true" hidden="true" outlineLevel="0" max="4" min="4" style="180" width="7.2"/>
    <col collapsed="false" customWidth="true" hidden="true" outlineLevel="0" max="5" min="5" style="180" width="9.13"/>
    <col collapsed="false" customWidth="true" hidden="false" outlineLevel="0" max="7" min="6" style="180" width="9.13"/>
    <col collapsed="false" customWidth="true" hidden="false" outlineLevel="0" max="8" min="8" style="180" width="9.52"/>
    <col collapsed="false" customWidth="true" hidden="false" outlineLevel="0" max="9" min="9" style="17" width="7.2"/>
    <col collapsed="false" customWidth="true" hidden="false" outlineLevel="0" max="10" min="10" style="181" width="7.69"/>
    <col collapsed="false" customWidth="true" hidden="false" outlineLevel="0" max="11" min="11" style="180" width="11.07"/>
    <col collapsed="false" customWidth="false" hidden="false" outlineLevel="0" max="1023" min="12" style="17" width="11.52"/>
  </cols>
  <sheetData>
    <row r="1" customFormat="false" ht="12.8" hidden="false" customHeight="false" outlineLevel="0" collapsed="false">
      <c r="A1" s="17" t="s">
        <v>331</v>
      </c>
      <c r="B1" s="179" t="s">
        <v>332</v>
      </c>
      <c r="C1" s="17" t="s">
        <v>333</v>
      </c>
      <c r="D1" s="182" t="s">
        <v>334</v>
      </c>
      <c r="E1" s="182"/>
      <c r="F1" s="182" t="s">
        <v>334</v>
      </c>
      <c r="G1" s="182"/>
      <c r="H1" s="180" t="s">
        <v>335</v>
      </c>
      <c r="I1" s="17" t="s">
        <v>336</v>
      </c>
      <c r="J1" s="181" t="s">
        <v>206</v>
      </c>
      <c r="K1" s="180" t="s">
        <v>337</v>
      </c>
    </row>
    <row r="2" s="183" customFormat="true" ht="12.8" hidden="false" customHeight="false" outlineLevel="0" collapsed="false">
      <c r="B2" s="184"/>
      <c r="D2" s="185" t="s">
        <v>338</v>
      </c>
      <c r="E2" s="185"/>
      <c r="F2" s="186" t="s">
        <v>339</v>
      </c>
      <c r="G2" s="187" t="s">
        <v>340</v>
      </c>
      <c r="H2" s="188"/>
      <c r="J2" s="189" t="s">
        <v>341</v>
      </c>
      <c r="K2" s="190"/>
      <c r="AMJ2" s="0"/>
    </row>
    <row r="3" s="19" customFormat="true" ht="12.8" hidden="false" customHeight="false" outlineLevel="0" collapsed="false">
      <c r="A3" s="19" t="n">
        <v>1</v>
      </c>
      <c r="B3" s="191" t="s">
        <v>342</v>
      </c>
      <c r="D3" s="192" t="s">
        <v>343</v>
      </c>
      <c r="E3" s="193"/>
      <c r="F3" s="194" t="str">
        <f aca="false">"mise à jour de "&amp;Récapitulatif!$D$2</f>
        <v>mise à jour de 2022</v>
      </c>
      <c r="G3" s="194" t="n">
        <f aca="false">Récapitulatif!$D$2</f>
        <v>2022</v>
      </c>
      <c r="H3" s="195" t="s">
        <v>344</v>
      </c>
      <c r="J3" s="196"/>
      <c r="K3" s="195"/>
      <c r="AMJ3" s="0"/>
    </row>
    <row r="4" customFormat="false" ht="12.8" hidden="false" customHeight="false" outlineLevel="0" collapsed="false">
      <c r="B4" s="179" t="s">
        <v>345</v>
      </c>
      <c r="C4" s="17" t="s">
        <v>346</v>
      </c>
      <c r="D4" s="180" t="n">
        <v>5.875</v>
      </c>
      <c r="E4" s="180" t="n">
        <v>15</v>
      </c>
      <c r="F4" s="180" t="n">
        <f aca="false">IF(D4&gt;0,D4*Récapitulatif!$E$2/Récapitulatif!$E$1,"")</f>
        <v>7.23193548387097</v>
      </c>
      <c r="G4" s="180" t="n">
        <f aca="false">IF(E4&gt;0,E4*Récapitulatif!$E$2/Récapitulatif!$E$1,"")</f>
        <v>18.4645161290323</v>
      </c>
      <c r="H4" s="197"/>
      <c r="I4" s="7"/>
      <c r="J4" s="198"/>
      <c r="K4" s="93" t="str">
        <f aca="false">IF(I4&gt;0,I4*H4*(1-J4),"")</f>
        <v/>
      </c>
    </row>
    <row r="5" customFormat="false" ht="12.8" hidden="false" customHeight="false" outlineLevel="0" collapsed="false">
      <c r="B5" s="179" t="s">
        <v>347</v>
      </c>
      <c r="C5" s="17" t="s">
        <v>348</v>
      </c>
      <c r="D5" s="180" t="n">
        <v>3.91666666666667</v>
      </c>
      <c r="F5" s="180" t="n">
        <f aca="false">IF(D5&gt;0,D5*Récapitulatif!$E$2/Récapitulatif!$E$1,"")</f>
        <v>4.82129032258065</v>
      </c>
      <c r="G5" s="180" t="str">
        <f aca="false">IF(E5&gt;0,E5*Récapitulatif!$E$2/Récapitulatif!$E$1,"")</f>
        <v/>
      </c>
      <c r="H5" s="197"/>
      <c r="I5" s="7"/>
      <c r="J5" s="198"/>
      <c r="K5" s="93" t="str">
        <f aca="false">IF(I5&gt;0,I5*H5*(1-J5),"")</f>
        <v/>
      </c>
    </row>
    <row r="6" customFormat="false" ht="12.8" hidden="false" customHeight="false" outlineLevel="0" collapsed="false">
      <c r="B6" s="179" t="s">
        <v>349</v>
      </c>
      <c r="C6" s="17" t="s">
        <v>346</v>
      </c>
      <c r="D6" s="180" t="n">
        <v>3.20833333333333</v>
      </c>
      <c r="F6" s="180" t="n">
        <f aca="false">IF(D6&gt;0,D6*Récapitulatif!$E$2/Récapitulatif!$E$1,"")</f>
        <v>3.94935483870967</v>
      </c>
      <c r="G6" s="180" t="str">
        <f aca="false">IF(E6&gt;0,E6*Récapitulatif!$E$2/Récapitulatif!$E$1,"")</f>
        <v/>
      </c>
      <c r="H6" s="197"/>
      <c r="I6" s="7"/>
      <c r="J6" s="198"/>
      <c r="K6" s="93" t="str">
        <f aca="false">IF(I6&gt;0,I6*H6*(1-J6),"")</f>
        <v/>
      </c>
    </row>
    <row r="7" customFormat="false" ht="12.8" hidden="false" customHeight="false" outlineLevel="0" collapsed="false">
      <c r="B7" s="179" t="s">
        <v>350</v>
      </c>
      <c r="C7" s="17" t="s">
        <v>346</v>
      </c>
      <c r="D7" s="180" t="n">
        <v>1.95833333333333</v>
      </c>
      <c r="F7" s="180" t="n">
        <f aca="false">IF(D7&gt;0,D7*Récapitulatif!$E$2/Récapitulatif!$E$1,"")</f>
        <v>2.41064516129032</v>
      </c>
      <c r="G7" s="180" t="str">
        <f aca="false">IF(E7&gt;0,E7*Récapitulatif!$E$2/Récapitulatif!$E$1,"")</f>
        <v/>
      </c>
      <c r="H7" s="197"/>
      <c r="I7" s="7"/>
      <c r="J7" s="198"/>
      <c r="K7" s="93" t="str">
        <f aca="false">IF(I7&gt;0,I7*H7*(1-J7),"")</f>
        <v/>
      </c>
    </row>
    <row r="8" customFormat="false" ht="12.8" hidden="false" customHeight="false" outlineLevel="0" collapsed="false">
      <c r="B8" s="179" t="s">
        <v>351</v>
      </c>
      <c r="C8" s="17" t="s">
        <v>346</v>
      </c>
      <c r="D8" s="180" t="n">
        <v>3.03125</v>
      </c>
      <c r="F8" s="180" t="n">
        <f aca="false">IF(D8&gt;0,D8*Récapitulatif!$E$2/Récapitulatif!$E$1,"")</f>
        <v>3.73137096774194</v>
      </c>
      <c r="G8" s="180" t="str">
        <f aca="false">IF(E8&gt;0,E8*Récapitulatif!$E$2/Récapitulatif!$E$1,"")</f>
        <v/>
      </c>
      <c r="H8" s="197"/>
      <c r="I8" s="7"/>
      <c r="J8" s="198"/>
      <c r="K8" s="93" t="str">
        <f aca="false">IF(I8&gt;0,I8*H8*(1-J8),"")</f>
        <v/>
      </c>
    </row>
    <row r="9" customFormat="false" ht="12.8" hidden="false" customHeight="false" outlineLevel="0" collapsed="false">
      <c r="B9" s="179" t="s">
        <v>352</v>
      </c>
      <c r="C9" s="17" t="s">
        <v>346</v>
      </c>
      <c r="D9" s="180" t="n">
        <v>4.45833333333333</v>
      </c>
      <c r="F9" s="180" t="n">
        <f aca="false">IF(D9&gt;0,D9*Récapitulatif!$E$2/Récapitulatif!$E$1,"")</f>
        <v>5.48806451612903</v>
      </c>
      <c r="G9" s="180" t="str">
        <f aca="false">IF(E9&gt;0,E9*Récapitulatif!$E$2/Récapitulatif!$E$1,"")</f>
        <v/>
      </c>
      <c r="H9" s="197"/>
      <c r="I9" s="7"/>
      <c r="J9" s="198"/>
      <c r="K9" s="93" t="str">
        <f aca="false">IF(I9&gt;0,I9*H9*(1-J9),"")</f>
        <v/>
      </c>
    </row>
    <row r="10" customFormat="false" ht="12.8" hidden="false" customHeight="false" outlineLevel="0" collapsed="false">
      <c r="B10" s="179" t="s">
        <v>353</v>
      </c>
      <c r="C10" s="17" t="s">
        <v>346</v>
      </c>
      <c r="D10" s="180" t="n">
        <v>7.47916666666667</v>
      </c>
      <c r="F10" s="180" t="n">
        <f aca="false">IF(D10&gt;0,D10*Récapitulatif!$E$2/Récapitulatif!$E$1,"")</f>
        <v>9.20661290322581</v>
      </c>
      <c r="G10" s="180" t="str">
        <f aca="false">IF(E10&gt;0,E10*Récapitulatif!$E$2/Récapitulatif!$E$1,"")</f>
        <v/>
      </c>
      <c r="H10" s="197"/>
      <c r="I10" s="7"/>
      <c r="J10" s="198"/>
      <c r="K10" s="93" t="str">
        <f aca="false">IF(I10&gt;0,I10*H10*(1-J10),"")</f>
        <v/>
      </c>
    </row>
    <row r="11" customFormat="false" ht="12.8" hidden="false" customHeight="false" outlineLevel="0" collapsed="false">
      <c r="B11" s="179" t="s">
        <v>354</v>
      </c>
      <c r="C11" s="17" t="s">
        <v>346</v>
      </c>
      <c r="D11" s="180" t="n">
        <v>48.09375</v>
      </c>
      <c r="F11" s="180" t="n">
        <f aca="false">IF(D11&gt;0,D11*Récapitulatif!$E$2/Récapitulatif!$E$1,"")</f>
        <v>59.2018548387097</v>
      </c>
      <c r="G11" s="180" t="str">
        <f aca="false">IF(E11&gt;0,E11*Récapitulatif!$E$2/Récapitulatif!$E$1,"")</f>
        <v/>
      </c>
      <c r="H11" s="197"/>
      <c r="I11" s="7"/>
      <c r="J11" s="198"/>
      <c r="K11" s="93" t="str">
        <f aca="false">IF(I11&gt;0,I11*H11*(1-J11),"")</f>
        <v/>
      </c>
    </row>
    <row r="12" customFormat="false" ht="12.8" hidden="false" customHeight="false" outlineLevel="0" collapsed="false">
      <c r="B12" s="179" t="s">
        <v>355</v>
      </c>
      <c r="C12" s="17" t="s">
        <v>346</v>
      </c>
      <c r="D12" s="180" t="n">
        <v>33.4895833333333</v>
      </c>
      <c r="E12" s="180" t="n">
        <v>44.7083333333333</v>
      </c>
      <c r="F12" s="180" t="n">
        <f aca="false">IF(D12&gt;0,D12*Récapitulatif!$E$2/Récapitulatif!$E$1,"")</f>
        <v>41.2245967741935</v>
      </c>
      <c r="G12" s="180" t="n">
        <f aca="false">IF(E12&gt;0,E12*Récapitulatif!$E$2/Récapitulatif!$E$1,"")</f>
        <v>55.0345161290322</v>
      </c>
      <c r="H12" s="197"/>
      <c r="I12" s="7"/>
      <c r="J12" s="198"/>
      <c r="K12" s="93" t="str">
        <f aca="false">IF(I12&gt;0,I12*H12*(1-J12),"")</f>
        <v/>
      </c>
    </row>
    <row r="13" customFormat="false" ht="12.8" hidden="false" customHeight="false" outlineLevel="0" collapsed="false">
      <c r="B13" s="179" t="s">
        <v>356</v>
      </c>
      <c r="C13" s="17" t="s">
        <v>346</v>
      </c>
      <c r="D13" s="180" t="n">
        <v>7.83333333333333</v>
      </c>
      <c r="E13" s="180" t="n">
        <v>13.71875</v>
      </c>
      <c r="F13" s="180" t="n">
        <f aca="false">IF(D13&gt;0,D13*Récapitulatif!$E$2/Récapitulatif!$E$1,"")</f>
        <v>9.64258064516129</v>
      </c>
      <c r="G13" s="180" t="n">
        <f aca="false">IF(E13&gt;0,E13*Récapitulatif!$E$2/Récapitulatif!$E$1,"")</f>
        <v>16.8873387096774</v>
      </c>
      <c r="H13" s="197"/>
      <c r="I13" s="7"/>
      <c r="J13" s="198"/>
      <c r="K13" s="93" t="str">
        <f aca="false">IF(I13&gt;0,I13*H13*(1-J13),"")</f>
        <v/>
      </c>
    </row>
    <row r="14" customFormat="false" ht="12.8" hidden="false" customHeight="false" outlineLevel="0" collapsed="false">
      <c r="B14" s="179" t="s">
        <v>357</v>
      </c>
      <c r="C14" s="17" t="s">
        <v>346</v>
      </c>
      <c r="D14" s="180" t="n">
        <v>14.0729166666667</v>
      </c>
      <c r="F14" s="180" t="n">
        <f aca="false">IF(D14&gt;0,D14*Récapitulatif!$E$2/Récapitulatif!$E$1,"")</f>
        <v>17.3233064516129</v>
      </c>
      <c r="G14" s="180" t="str">
        <f aca="false">IF(E14&gt;0,E14*Récapitulatif!$E$2/Récapitulatif!$E$1,"")</f>
        <v/>
      </c>
      <c r="H14" s="197"/>
      <c r="I14" s="7"/>
      <c r="J14" s="198"/>
      <c r="K14" s="93" t="str">
        <f aca="false">IF(I14&gt;0,I14*H14*(1-J14),"")</f>
        <v/>
      </c>
    </row>
    <row r="15" customFormat="false" ht="12.8" hidden="false" customHeight="false" outlineLevel="0" collapsed="false">
      <c r="B15" s="179" t="s">
        <v>358</v>
      </c>
      <c r="C15" s="17" t="s">
        <v>346</v>
      </c>
      <c r="D15" s="180" t="n">
        <v>15</v>
      </c>
      <c r="E15" s="180" t="n">
        <v>19</v>
      </c>
      <c r="F15" s="180" t="n">
        <f aca="false">IF(D15&gt;0,D15*Récapitulatif!$E$2/Récapitulatif!$E$1,"")</f>
        <v>18.4645161290323</v>
      </c>
      <c r="G15" s="180" t="n">
        <f aca="false">IF(E15&gt;0,E15*Récapitulatif!$E$2/Récapitulatif!$E$1,"")</f>
        <v>23.3883870967742</v>
      </c>
      <c r="H15" s="197"/>
      <c r="I15" s="7"/>
      <c r="J15" s="198"/>
      <c r="K15" s="93" t="str">
        <f aca="false">IF(I15&gt;0,I15*H15*(1-J15),"")</f>
        <v/>
      </c>
    </row>
    <row r="16" customFormat="false" ht="12.8" hidden="false" customHeight="false" outlineLevel="0" collapsed="false">
      <c r="B16" s="179" t="s">
        <v>359</v>
      </c>
      <c r="C16" s="17" t="s">
        <v>346</v>
      </c>
      <c r="D16" s="180" t="n">
        <v>9.26041666666667</v>
      </c>
      <c r="E16" s="180" t="n">
        <v>9.97916666666667</v>
      </c>
      <c r="F16" s="180" t="n">
        <f aca="false">IF(D16&gt;0,D16*Récapitulatif!$E$2/Récapitulatif!$E$1,"")</f>
        <v>11.3992741935484</v>
      </c>
      <c r="G16" s="180" t="n">
        <f aca="false">IF(E16&gt;0,E16*Récapitulatif!$E$2/Récapitulatif!$E$1,"")</f>
        <v>12.2840322580645</v>
      </c>
      <c r="H16" s="197"/>
      <c r="I16" s="7"/>
      <c r="J16" s="198"/>
      <c r="K16" s="93" t="str">
        <f aca="false">IF(I16&gt;0,I16*H16*(1-J16),"")</f>
        <v/>
      </c>
    </row>
    <row r="17" customFormat="false" ht="12.8" hidden="false" customHeight="false" outlineLevel="0" collapsed="false">
      <c r="B17" s="179" t="s">
        <v>360</v>
      </c>
      <c r="C17" s="17" t="s">
        <v>346</v>
      </c>
      <c r="D17" s="180" t="n">
        <v>16.28125</v>
      </c>
      <c r="F17" s="180" t="n">
        <f aca="false">IF(D17&gt;0,D17*Récapitulatif!$E$2/Récapitulatif!$E$1,"")</f>
        <v>20.0416935483871</v>
      </c>
      <c r="G17" s="180" t="str">
        <f aca="false">IF(E17&gt;0,E17*Récapitulatif!$E$2/Récapitulatif!$E$1,"")</f>
        <v/>
      </c>
      <c r="H17" s="197"/>
      <c r="I17" s="7"/>
      <c r="J17" s="198"/>
      <c r="K17" s="93" t="str">
        <f aca="false">IF(I17&gt;0,I17*H17*(1-J17),"")</f>
        <v/>
      </c>
    </row>
    <row r="18" customFormat="false" ht="12.8" hidden="false" customHeight="false" outlineLevel="0" collapsed="false">
      <c r="B18" s="179" t="s">
        <v>361</v>
      </c>
      <c r="C18" s="17" t="s">
        <v>346</v>
      </c>
      <c r="D18" s="180" t="n">
        <v>9.4375</v>
      </c>
      <c r="F18" s="180" t="n">
        <f aca="false">IF(D18&gt;0,D18*Récapitulatif!$E$2/Récapitulatif!$E$1,"")</f>
        <v>11.6172580645161</v>
      </c>
      <c r="G18" s="180" t="str">
        <f aca="false">IF(E18&gt;0,E18*Récapitulatif!$E$2/Récapitulatif!$E$1,"")</f>
        <v/>
      </c>
      <c r="H18" s="197"/>
      <c r="I18" s="7"/>
      <c r="J18" s="198"/>
      <c r="K18" s="93" t="str">
        <f aca="false">IF(I18&gt;0,I18*H18*(1-J18),"")</f>
        <v/>
      </c>
    </row>
    <row r="19" customFormat="false" ht="12.8" hidden="false" customHeight="false" outlineLevel="0" collapsed="false">
      <c r="B19" s="179" t="s">
        <v>362</v>
      </c>
      <c r="C19" s="17" t="s">
        <v>346</v>
      </c>
      <c r="D19" s="180" t="n">
        <v>11.0416666666667</v>
      </c>
      <c r="F19" s="180" t="n">
        <f aca="false">IF(D19&gt;0,D19*Récapitulatif!$E$2/Récapitulatif!$E$1,"")</f>
        <v>13.591935483871</v>
      </c>
      <c r="G19" s="180" t="str">
        <f aca="false">IF(E19&gt;0,E19*Récapitulatif!$E$2/Récapitulatif!$E$1,"")</f>
        <v/>
      </c>
      <c r="H19" s="197"/>
      <c r="I19" s="7"/>
      <c r="J19" s="198"/>
      <c r="K19" s="93" t="str">
        <f aca="false">IF(I19&gt;0,I19*H19*(1-J19),"")</f>
        <v/>
      </c>
    </row>
    <row r="20" customFormat="false" ht="12.8" hidden="false" customHeight="false" outlineLevel="0" collapsed="false">
      <c r="B20" s="179" t="s">
        <v>363</v>
      </c>
      <c r="C20" s="17" t="s">
        <v>346</v>
      </c>
      <c r="D20" s="180" t="n">
        <v>47.5625</v>
      </c>
      <c r="F20" s="180" t="n">
        <f aca="false">IF(D20&gt;0,D20*Récapitulatif!$E$2/Récapitulatif!$E$1,"")</f>
        <v>58.5479032258065</v>
      </c>
      <c r="G20" s="180" t="str">
        <f aca="false">IF(E20&gt;0,E20*Récapitulatif!$E$2/Récapitulatif!$E$1,"")</f>
        <v/>
      </c>
      <c r="H20" s="197"/>
      <c r="I20" s="7"/>
      <c r="J20" s="198"/>
      <c r="K20" s="93" t="str">
        <f aca="false">IF(I20&gt;0,I20*H20*(1-J20),"")</f>
        <v/>
      </c>
    </row>
    <row r="21" customFormat="false" ht="12.8" hidden="false" customHeight="false" outlineLevel="0" collapsed="false">
      <c r="B21" s="179" t="s">
        <v>364</v>
      </c>
      <c r="C21" s="17" t="s">
        <v>346</v>
      </c>
      <c r="D21" s="180" t="n">
        <v>16.3854166666667</v>
      </c>
      <c r="F21" s="180" t="n">
        <f aca="false">IF(D21&gt;0,D21*Récapitulatif!$E$2/Récapitulatif!$E$1,"")</f>
        <v>20.1699193548388</v>
      </c>
      <c r="G21" s="180" t="str">
        <f aca="false">IF(E21&gt;0,E21*Récapitulatif!$E$2/Récapitulatif!$E$1,"")</f>
        <v/>
      </c>
      <c r="H21" s="197"/>
      <c r="I21" s="7"/>
      <c r="J21" s="198"/>
      <c r="K21" s="93" t="str">
        <f aca="false">IF(I21&gt;0,I21*H21*(1-J21),"")</f>
        <v/>
      </c>
    </row>
    <row r="22" customFormat="false" ht="12.8" hidden="false" customHeight="false" outlineLevel="0" collapsed="false">
      <c r="B22" s="179" t="s">
        <v>365</v>
      </c>
      <c r="C22" s="17" t="s">
        <v>366</v>
      </c>
      <c r="D22" s="180" t="n">
        <v>61.6354166666667</v>
      </c>
      <c r="E22" s="180" t="n">
        <v>100</v>
      </c>
      <c r="F22" s="180" t="n">
        <f aca="false">IF(D22&gt;0,D22*Récapitulatif!$E$2/Récapitulatif!$E$1,"")</f>
        <v>75.8712096774194</v>
      </c>
      <c r="G22" s="180" t="n">
        <f aca="false">IF(E22&gt;0,E22*Récapitulatif!$E$2/Récapitulatif!$E$1,"")</f>
        <v>123.096774193548</v>
      </c>
      <c r="H22" s="197"/>
      <c r="I22" s="7"/>
      <c r="J22" s="198"/>
      <c r="K22" s="93" t="str">
        <f aca="false">IF(I22&gt;0,I22*H22*(1-J22),"")</f>
        <v/>
      </c>
    </row>
    <row r="23" customFormat="false" ht="12.8" hidden="false" customHeight="false" outlineLevel="0" collapsed="false">
      <c r="B23" s="179" t="s">
        <v>367</v>
      </c>
      <c r="C23" s="17" t="s">
        <v>366</v>
      </c>
      <c r="D23" s="180" t="n">
        <v>60.3854166666667</v>
      </c>
      <c r="E23" s="180" t="n">
        <v>75</v>
      </c>
      <c r="F23" s="180" t="n">
        <f aca="false">IF(D23&gt;0,D23*Récapitulatif!$E$2/Récapitulatif!$E$1,"")</f>
        <v>74.3325</v>
      </c>
      <c r="G23" s="180" t="n">
        <f aca="false">IF(E23&gt;0,E23*Récapitulatif!$E$2/Récapitulatif!$E$1,"")</f>
        <v>92.3225806451613</v>
      </c>
      <c r="H23" s="197"/>
      <c r="I23" s="7"/>
      <c r="J23" s="198"/>
      <c r="K23" s="93" t="str">
        <f aca="false">IF(I23&gt;0,I23*H23*(1-J23),"")</f>
        <v/>
      </c>
    </row>
    <row r="24" customFormat="false" ht="12.8" hidden="false" customHeight="false" outlineLevel="0" collapsed="false">
      <c r="B24" s="179" t="s">
        <v>368</v>
      </c>
      <c r="C24" s="17" t="s">
        <v>348</v>
      </c>
      <c r="D24" s="180" t="n">
        <v>5.09375</v>
      </c>
      <c r="F24" s="180" t="n">
        <f aca="false">IF(D24&gt;0,D24*Récapitulatif!$E$2/Récapitulatif!$E$1,"")</f>
        <v>6.27024193548387</v>
      </c>
      <c r="G24" s="180" t="str">
        <f aca="false">IF(E24&gt;0,E24*Récapitulatif!$E$2/Récapitulatif!$E$1,"")</f>
        <v/>
      </c>
      <c r="H24" s="197"/>
      <c r="I24" s="7"/>
      <c r="J24" s="198"/>
      <c r="K24" s="93" t="str">
        <f aca="false">IF(I24&gt;0,I24*H24*(1-J24),"")</f>
        <v/>
      </c>
    </row>
    <row r="25" customFormat="false" ht="12.8" hidden="false" customHeight="false" outlineLevel="0" collapsed="false">
      <c r="B25" s="179" t="s">
        <v>369</v>
      </c>
      <c r="C25" s="17" t="s">
        <v>348</v>
      </c>
      <c r="D25" s="180" t="n">
        <v>16.9583333333333</v>
      </c>
      <c r="F25" s="180" t="n">
        <f aca="false">IF(D25&gt;0,D25*Récapitulatif!$E$2/Récapitulatif!$E$1,"")</f>
        <v>20.8751612903225</v>
      </c>
      <c r="G25" s="180" t="str">
        <f aca="false">IF(E25&gt;0,E25*Récapitulatif!$E$2/Récapitulatif!$E$1,"")</f>
        <v/>
      </c>
      <c r="H25" s="197"/>
      <c r="I25" s="7"/>
      <c r="J25" s="198"/>
      <c r="K25" s="93" t="str">
        <f aca="false">IF(I25&gt;0,I25*H25*(1-J25),"")</f>
        <v/>
      </c>
    </row>
    <row r="26" customFormat="false" ht="12.8" hidden="false" customHeight="false" outlineLevel="0" collapsed="false">
      <c r="B26" s="179" t="s">
        <v>370</v>
      </c>
      <c r="C26" s="17" t="s">
        <v>348</v>
      </c>
      <c r="D26" s="180" t="n">
        <v>3.38541666666667</v>
      </c>
      <c r="F26" s="180" t="n">
        <f aca="false">IF(D26&gt;0,D26*Récapitulatif!$E$2/Récapitulatif!$E$1,"")</f>
        <v>4.16733870967742</v>
      </c>
      <c r="G26" s="180" t="str">
        <f aca="false">IF(E26&gt;0,E26*Récapitulatif!$E$2/Récapitulatif!$E$1,"")</f>
        <v/>
      </c>
      <c r="H26" s="197"/>
      <c r="I26" s="7"/>
      <c r="J26" s="198"/>
      <c r="K26" s="93" t="str">
        <f aca="false">IF(I26&gt;0,I26*H26*(1-J26),"")</f>
        <v/>
      </c>
    </row>
    <row r="27" customFormat="false" ht="12.8" hidden="false" customHeight="false" outlineLevel="0" collapsed="false">
      <c r="B27" s="179" t="s">
        <v>371</v>
      </c>
      <c r="C27" s="17" t="s">
        <v>346</v>
      </c>
      <c r="D27" s="180" t="n">
        <v>6.05208333333333</v>
      </c>
      <c r="F27" s="180" t="n">
        <f aca="false">IF(D27&gt;0,D27*Récapitulatif!$E$2/Récapitulatif!$E$1,"")</f>
        <v>7.44991935483871</v>
      </c>
      <c r="G27" s="180" t="str">
        <f aca="false">IF(E27&gt;0,E27*Récapitulatif!$E$2/Récapitulatif!$E$1,"")</f>
        <v/>
      </c>
      <c r="H27" s="197"/>
      <c r="I27" s="7"/>
      <c r="J27" s="198"/>
      <c r="K27" s="93" t="str">
        <f aca="false">IF(I27&gt;0,I27*H27*(1-J27),"")</f>
        <v/>
      </c>
    </row>
    <row r="28" customFormat="false" ht="12.8" hidden="false" customHeight="false" outlineLevel="0" collapsed="false">
      <c r="B28" s="179" t="s">
        <v>372</v>
      </c>
      <c r="C28" s="17" t="s">
        <v>346</v>
      </c>
      <c r="D28" s="180" t="n">
        <v>6.05208333333333</v>
      </c>
      <c r="F28" s="180" t="n">
        <f aca="false">IF(D28&gt;0,D28*Récapitulatif!$E$2/Récapitulatif!$E$1,"")</f>
        <v>7.44991935483871</v>
      </c>
      <c r="G28" s="180" t="str">
        <f aca="false">IF(E28&gt;0,E28*Récapitulatif!$E$2/Récapitulatif!$E$1,"")</f>
        <v/>
      </c>
      <c r="H28" s="197"/>
      <c r="I28" s="7"/>
      <c r="J28" s="198"/>
      <c r="K28" s="93" t="str">
        <f aca="false">IF(I28&gt;0,I28*H28*(1-J28),"")</f>
        <v/>
      </c>
    </row>
    <row r="29" customFormat="false" ht="12.8" hidden="false" customHeight="false" outlineLevel="0" collapsed="false">
      <c r="B29" s="179" t="s">
        <v>373</v>
      </c>
      <c r="C29" s="17" t="s">
        <v>366</v>
      </c>
      <c r="D29" s="180" t="n">
        <v>52.0833333333333</v>
      </c>
      <c r="E29" s="180" t="n">
        <v>625</v>
      </c>
      <c r="F29" s="180" t="n">
        <f aca="false">IF(D29&gt;0,D29*Récapitulatif!$E$2/Récapitulatif!$E$1,"")</f>
        <v>64.1129032258064</v>
      </c>
      <c r="G29" s="180" t="n">
        <f aca="false">IF(E29&gt;0,E29*Récapitulatif!$E$2/Récapitulatif!$E$1,"")</f>
        <v>769.354838709677</v>
      </c>
      <c r="H29" s="197"/>
      <c r="I29" s="7"/>
      <c r="J29" s="198"/>
      <c r="K29" s="93" t="str">
        <f aca="false">IF(I29&gt;0,I29*H29*(1-J29),"")</f>
        <v/>
      </c>
    </row>
    <row r="30" customFormat="false" ht="12.8" hidden="false" customHeight="false" outlineLevel="0" collapsed="false">
      <c r="B30" s="179" t="s">
        <v>374</v>
      </c>
      <c r="C30" s="17" t="s">
        <v>366</v>
      </c>
      <c r="D30" s="180" t="n">
        <v>52.0833333333333</v>
      </c>
      <c r="E30" s="180" t="n">
        <v>625</v>
      </c>
      <c r="F30" s="180" t="n">
        <f aca="false">IF(D30&gt;0,D30*Récapitulatif!$E$2/Récapitulatif!$E$1,"")</f>
        <v>64.1129032258064</v>
      </c>
      <c r="G30" s="180" t="n">
        <f aca="false">IF(E30&gt;0,E30*Récapitulatif!$E$2/Récapitulatif!$E$1,"")</f>
        <v>769.354838709677</v>
      </c>
      <c r="H30" s="197"/>
      <c r="I30" s="7"/>
      <c r="J30" s="198"/>
      <c r="K30" s="93" t="str">
        <f aca="false">IF(I30&gt;0,I30*H30*(1-J30),"")</f>
        <v/>
      </c>
    </row>
    <row r="31" customFormat="false" ht="12.8" hidden="false" customHeight="false" outlineLevel="0" collapsed="false">
      <c r="B31" s="179" t="s">
        <v>375</v>
      </c>
      <c r="C31" s="17" t="s">
        <v>366</v>
      </c>
      <c r="D31" s="180" t="n">
        <v>5.20833333333333</v>
      </c>
      <c r="E31" s="180" t="n">
        <v>15.625</v>
      </c>
      <c r="F31" s="180" t="n">
        <f aca="false">IF(D31&gt;0,D31*Récapitulatif!$E$2/Récapitulatif!$E$1,"")</f>
        <v>6.41129032258064</v>
      </c>
      <c r="G31" s="180" t="n">
        <f aca="false">IF(E31&gt;0,E31*Récapitulatif!$E$2/Récapitulatif!$E$1,"")</f>
        <v>19.2338709677419</v>
      </c>
      <c r="H31" s="197"/>
      <c r="I31" s="7"/>
      <c r="J31" s="198"/>
      <c r="K31" s="93" t="str">
        <f aca="false">IF(I31&gt;0,I31*H31*(1-J31),"")</f>
        <v/>
      </c>
    </row>
    <row r="32" customFormat="false" ht="12.8" hidden="false" customHeight="false" outlineLevel="0" collapsed="false">
      <c r="B32" s="179" t="s">
        <v>376</v>
      </c>
      <c r="C32" s="17" t="s">
        <v>366</v>
      </c>
      <c r="D32" s="180" t="n">
        <v>1.5625</v>
      </c>
      <c r="E32" s="180" t="n">
        <v>2.08333333333333</v>
      </c>
      <c r="F32" s="180" t="n">
        <f aca="false">IF(D32&gt;0,D32*Récapitulatif!$E$2/Récapitulatif!$E$1,"")</f>
        <v>1.92338709677419</v>
      </c>
      <c r="G32" s="180" t="n">
        <f aca="false">IF(E32&gt;0,E32*Récapitulatif!$E$2/Récapitulatif!$E$1,"")</f>
        <v>2.56451612903225</v>
      </c>
      <c r="H32" s="197"/>
      <c r="I32" s="7"/>
      <c r="J32" s="198"/>
      <c r="K32" s="93" t="str">
        <f aca="false">IF(I32&gt;0,I32*H32*(1-J32),"")</f>
        <v/>
      </c>
    </row>
    <row r="33" customFormat="false" ht="12.8" hidden="false" customHeight="false" outlineLevel="0" collapsed="false">
      <c r="B33" s="179" t="s">
        <v>377</v>
      </c>
      <c r="C33" s="17" t="s">
        <v>346</v>
      </c>
      <c r="D33" s="180" t="n">
        <v>9.89583333333333</v>
      </c>
      <c r="E33" s="180" t="n">
        <v>11.4583333333333</v>
      </c>
      <c r="F33" s="180" t="n">
        <f aca="false">IF(D33&gt;0,D33*Récapitulatif!$E$2/Récapitulatif!$E$1,"")</f>
        <v>12.1814516129032</v>
      </c>
      <c r="G33" s="180" t="n">
        <f aca="false">IF(E33&gt;0,E33*Récapitulatif!$E$2/Récapitulatif!$E$1,"")</f>
        <v>14.1048387096774</v>
      </c>
      <c r="H33" s="197"/>
      <c r="I33" s="7"/>
      <c r="J33" s="198"/>
      <c r="K33" s="93" t="str">
        <f aca="false">IF(I33&gt;0,I33*H33*(1-J33),"")</f>
        <v/>
      </c>
    </row>
    <row r="34" customFormat="false" ht="12.8" hidden="false" customHeight="false" outlineLevel="0" collapsed="false">
      <c r="B34" s="179" t="s">
        <v>378</v>
      </c>
      <c r="C34" s="17" t="s">
        <v>346</v>
      </c>
      <c r="D34" s="180" t="n">
        <v>26.0416666666667</v>
      </c>
      <c r="E34" s="180" t="n">
        <v>31.25</v>
      </c>
      <c r="F34" s="180" t="n">
        <f aca="false">IF(D34&gt;0,D34*Récapitulatif!$E$2/Récapitulatif!$E$1,"")</f>
        <v>32.0564516129033</v>
      </c>
      <c r="G34" s="180" t="n">
        <f aca="false">IF(E34&gt;0,E34*Récapitulatif!$E$2/Récapitulatif!$E$1,"")</f>
        <v>38.4677419354839</v>
      </c>
      <c r="H34" s="197"/>
      <c r="I34" s="7"/>
      <c r="J34" s="198"/>
      <c r="K34" s="93" t="str">
        <f aca="false">IF(I34&gt;0,I34*H34*(1-J34),"")</f>
        <v/>
      </c>
    </row>
    <row r="35" customFormat="false" ht="12.8" hidden="false" customHeight="false" outlineLevel="0" collapsed="false">
      <c r="B35" s="179" t="s">
        <v>379</v>
      </c>
      <c r="C35" s="17" t="s">
        <v>346</v>
      </c>
      <c r="D35" s="180" t="n">
        <v>5.20833333333333</v>
      </c>
      <c r="E35" s="180" t="n">
        <v>7.8125</v>
      </c>
      <c r="F35" s="180" t="n">
        <f aca="false">IF(D35&gt;0,D35*Récapitulatif!$E$2/Récapitulatif!$E$1,"")</f>
        <v>6.41129032258064</v>
      </c>
      <c r="G35" s="180" t="n">
        <f aca="false">IF(E35&gt;0,E35*Récapitulatif!$E$2/Récapitulatif!$E$1,"")</f>
        <v>9.61693548387097</v>
      </c>
      <c r="H35" s="197"/>
      <c r="I35" s="7"/>
      <c r="J35" s="198"/>
      <c r="K35" s="93" t="str">
        <f aca="false">IF(I35&gt;0,I35*H35*(1-J35),"")</f>
        <v/>
      </c>
    </row>
    <row r="36" customFormat="false" ht="12.8" hidden="false" customHeight="false" outlineLevel="0" collapsed="false">
      <c r="B36" s="179" t="s">
        <v>380</v>
      </c>
      <c r="C36" s="17" t="s">
        <v>346</v>
      </c>
      <c r="D36" s="180" t="n">
        <v>16.6666666666667</v>
      </c>
      <c r="E36" s="180" t="n">
        <v>26.0416666666667</v>
      </c>
      <c r="F36" s="180" t="n">
        <f aca="false">IF(D36&gt;0,D36*Récapitulatif!$E$2/Récapitulatif!$E$1,"")</f>
        <v>20.5161290322581</v>
      </c>
      <c r="G36" s="180" t="n">
        <f aca="false">IF(E36&gt;0,E36*Récapitulatif!$E$2/Récapitulatif!$E$1,"")</f>
        <v>32.0564516129033</v>
      </c>
      <c r="H36" s="197"/>
      <c r="I36" s="7"/>
      <c r="J36" s="198"/>
      <c r="K36" s="93" t="str">
        <f aca="false">IF(I36&gt;0,I36*H36*(1-J36),"")</f>
        <v/>
      </c>
    </row>
    <row r="37" customFormat="false" ht="12.8" hidden="false" customHeight="false" outlineLevel="0" collapsed="false">
      <c r="B37" s="179" t="s">
        <v>381</v>
      </c>
      <c r="C37" s="17" t="s">
        <v>346</v>
      </c>
      <c r="D37" s="180" t="n">
        <v>20.125</v>
      </c>
      <c r="F37" s="180" t="n">
        <f aca="false">IF(D37&gt;0,D37*Récapitulatif!$E$2/Récapitulatif!$E$1,"")</f>
        <v>24.7732258064516</v>
      </c>
      <c r="G37" s="180" t="str">
        <f aca="false">IF(E37&gt;0,E37*Récapitulatif!$E$2/Récapitulatif!$E$1,"")</f>
        <v/>
      </c>
      <c r="H37" s="197"/>
      <c r="I37" s="7"/>
      <c r="J37" s="198"/>
      <c r="K37" s="93" t="str">
        <f aca="false">IF(I37&gt;0,I37*H37*(1-J37),"")</f>
        <v/>
      </c>
    </row>
    <row r="38" customFormat="false" ht="12.8" hidden="false" customHeight="false" outlineLevel="0" collapsed="false">
      <c r="B38" s="179" t="s">
        <v>382</v>
      </c>
      <c r="C38" s="17" t="s">
        <v>346</v>
      </c>
      <c r="D38" s="180" t="n">
        <v>26.3645833333333</v>
      </c>
      <c r="F38" s="180" t="n">
        <f aca="false">IF(D38&gt;0,D38*Récapitulatif!$E$2/Récapitulatif!$E$1,"")</f>
        <v>32.4539516129032</v>
      </c>
      <c r="G38" s="180" t="str">
        <f aca="false">IF(E38&gt;0,E38*Récapitulatif!$E$2/Récapitulatif!$E$1,"")</f>
        <v/>
      </c>
      <c r="H38" s="197"/>
      <c r="I38" s="7"/>
      <c r="J38" s="198"/>
      <c r="K38" s="93" t="str">
        <f aca="false">IF(I38&gt;0,I38*H38*(1-J38),"")</f>
        <v/>
      </c>
    </row>
    <row r="39" customFormat="false" ht="12.8" hidden="false" customHeight="false" outlineLevel="0" collapsed="false">
      <c r="B39" s="179" t="s">
        <v>383</v>
      </c>
      <c r="C39" s="17" t="s">
        <v>346</v>
      </c>
      <c r="D39" s="180" t="n">
        <v>27.96875</v>
      </c>
      <c r="F39" s="180" t="n">
        <f aca="false">IF(D39&gt;0,D39*Récapitulatif!$E$2/Récapitulatif!$E$1,"")</f>
        <v>34.4286290322581</v>
      </c>
      <c r="G39" s="180" t="str">
        <f aca="false">IF(E39&gt;0,E39*Récapitulatif!$E$2/Récapitulatif!$E$1,"")</f>
        <v/>
      </c>
      <c r="H39" s="197"/>
      <c r="I39" s="7"/>
      <c r="J39" s="198"/>
      <c r="K39" s="93" t="str">
        <f aca="false">IF(I39&gt;0,I39*H39*(1-J39),"")</f>
        <v/>
      </c>
    </row>
    <row r="40" customFormat="false" ht="12.8" hidden="false" customHeight="false" outlineLevel="0" collapsed="false">
      <c r="B40" s="179" t="s">
        <v>384</v>
      </c>
      <c r="C40" s="17" t="s">
        <v>346</v>
      </c>
      <c r="D40" s="180" t="n">
        <v>37.3020833333333</v>
      </c>
      <c r="F40" s="180" t="n">
        <f aca="false">IF(D40&gt;0,D40*Récapitulatif!$E$2/Récapitulatif!$E$1,"")</f>
        <v>45.9176612903225</v>
      </c>
      <c r="G40" s="180" t="str">
        <f aca="false">IF(E40&gt;0,E40*Récapitulatif!$E$2/Récapitulatif!$E$1,"")</f>
        <v/>
      </c>
      <c r="H40" s="197"/>
      <c r="I40" s="7"/>
      <c r="J40" s="198"/>
      <c r="K40" s="93" t="str">
        <f aca="false">IF(I40&gt;0,I40*H40*(1-J40),"")</f>
        <v/>
      </c>
    </row>
    <row r="41" customFormat="false" ht="12.8" hidden="false" customHeight="false" outlineLevel="0" collapsed="false">
      <c r="B41" s="179" t="s">
        <v>385</v>
      </c>
      <c r="C41" s="17" t="s">
        <v>346</v>
      </c>
      <c r="D41" s="180" t="n">
        <v>40.6875</v>
      </c>
      <c r="F41" s="180" t="n">
        <f aca="false">IF(D41&gt;0,D41*Récapitulatif!$E$2/Récapitulatif!$E$1,"")</f>
        <v>50.085</v>
      </c>
      <c r="G41" s="180" t="str">
        <f aca="false">IF(E41&gt;0,E41*Récapitulatif!$E$2/Récapitulatif!$E$1,"")</f>
        <v/>
      </c>
      <c r="H41" s="197"/>
      <c r="I41" s="7"/>
      <c r="J41" s="198"/>
      <c r="K41" s="93" t="str">
        <f aca="false">IF(I41&gt;0,I41*H41*(1-J41),"")</f>
        <v/>
      </c>
    </row>
    <row r="42" customFormat="false" ht="12.8" hidden="false" customHeight="false" outlineLevel="0" collapsed="false">
      <c r="B42" s="179" t="s">
        <v>386</v>
      </c>
      <c r="C42" s="17" t="s">
        <v>346</v>
      </c>
      <c r="D42" s="180" t="n">
        <v>50.875</v>
      </c>
      <c r="F42" s="180" t="n">
        <f aca="false">IF(D42&gt;0,D42*Récapitulatif!$E$2/Récapitulatif!$E$1,"")</f>
        <v>62.6254838709677</v>
      </c>
      <c r="G42" s="180" t="str">
        <f aca="false">IF(E42&gt;0,E42*Récapitulatif!$E$2/Récapitulatif!$E$1,"")</f>
        <v/>
      </c>
      <c r="H42" s="197"/>
      <c r="I42" s="7"/>
      <c r="J42" s="198"/>
      <c r="K42" s="93" t="str">
        <f aca="false">IF(I42&gt;0,I42*H42*(1-J42),"")</f>
        <v/>
      </c>
    </row>
    <row r="43" customFormat="false" ht="12.8" hidden="false" customHeight="false" outlineLevel="0" collapsed="false">
      <c r="B43" s="179" t="s">
        <v>387</v>
      </c>
      <c r="C43" s="17" t="s">
        <v>346</v>
      </c>
      <c r="D43" s="180" t="n">
        <v>52.5520833333333</v>
      </c>
      <c r="F43" s="180" t="n">
        <f aca="false">IF(D43&gt;0,D43*Récapitulatif!$E$2/Récapitulatif!$E$1,"")</f>
        <v>64.6899193548387</v>
      </c>
      <c r="G43" s="180" t="str">
        <f aca="false">IF(E43&gt;0,E43*Récapitulatif!$E$2/Récapitulatif!$E$1,"")</f>
        <v/>
      </c>
      <c r="H43" s="197"/>
      <c r="I43" s="7"/>
      <c r="J43" s="198"/>
      <c r="K43" s="93" t="str">
        <f aca="false">IF(I43&gt;0,I43*H43*(1-J43),"")</f>
        <v/>
      </c>
    </row>
    <row r="44" customFormat="false" ht="12.8" hidden="false" customHeight="false" outlineLevel="0" collapsed="false">
      <c r="B44" s="179" t="s">
        <v>388</v>
      </c>
      <c r="C44" s="17" t="s">
        <v>346</v>
      </c>
      <c r="D44" s="180" t="n">
        <v>66.15625</v>
      </c>
      <c r="F44" s="180" t="n">
        <f aca="false">IF(D44&gt;0,D44*Récapitulatif!$E$2/Récapitulatif!$E$1,"")</f>
        <v>81.4362096774194</v>
      </c>
      <c r="G44" s="180" t="str">
        <f aca="false">IF(E44&gt;0,E44*Récapitulatif!$E$2/Récapitulatif!$E$1,"")</f>
        <v/>
      </c>
      <c r="H44" s="197"/>
      <c r="I44" s="7"/>
      <c r="J44" s="198"/>
      <c r="K44" s="93" t="str">
        <f aca="false">IF(I44&gt;0,I44*H44*(1-J44),"")</f>
        <v/>
      </c>
    </row>
    <row r="45" customFormat="false" ht="12.8" hidden="false" customHeight="false" outlineLevel="0" collapsed="false">
      <c r="B45" s="179" t="s">
        <v>389</v>
      </c>
      <c r="C45" s="17" t="s">
        <v>346</v>
      </c>
      <c r="D45" s="180" t="n">
        <v>74.6354166666667</v>
      </c>
      <c r="F45" s="180" t="n">
        <f aca="false">IF(D45&gt;0,D45*Récapitulatif!$E$2/Récapitulatif!$E$1,"")</f>
        <v>91.8737903225807</v>
      </c>
      <c r="G45" s="180" t="str">
        <f aca="false">IF(E45&gt;0,E45*Récapitulatif!$E$2/Récapitulatif!$E$1,"")</f>
        <v/>
      </c>
      <c r="H45" s="197"/>
      <c r="I45" s="7"/>
      <c r="J45" s="198"/>
      <c r="K45" s="93" t="str">
        <f aca="false">IF(I45&gt;0,I45*H45*(1-J45),"")</f>
        <v/>
      </c>
    </row>
    <row r="46" customFormat="false" ht="12.8" hidden="false" customHeight="false" outlineLevel="0" collapsed="false">
      <c r="B46" s="179" t="s">
        <v>390</v>
      </c>
      <c r="C46" s="17" t="s">
        <v>346</v>
      </c>
      <c r="D46" s="180" t="n">
        <v>5.69791666666667</v>
      </c>
      <c r="F46" s="180" t="n">
        <f aca="false">IF(D46&gt;0,D46*Récapitulatif!$E$2/Récapitulatif!$E$1,"")</f>
        <v>7.01395161290323</v>
      </c>
      <c r="G46" s="180" t="str">
        <f aca="false">IF(E46&gt;0,E46*Récapitulatif!$E$2/Récapitulatif!$E$1,"")</f>
        <v/>
      </c>
      <c r="H46" s="197"/>
      <c r="I46" s="7"/>
      <c r="J46" s="198"/>
      <c r="K46" s="93" t="str">
        <f aca="false">IF(I46&gt;0,I46*H46*(1-J46),"")</f>
        <v/>
      </c>
    </row>
    <row r="47" customFormat="false" ht="12.8" hidden="false" customHeight="false" outlineLevel="0" collapsed="false">
      <c r="B47" s="179" t="s">
        <v>391</v>
      </c>
      <c r="C47" s="17" t="s">
        <v>346</v>
      </c>
      <c r="D47" s="180" t="n">
        <v>3.03125</v>
      </c>
      <c r="F47" s="180" t="n">
        <f aca="false">IF(D47&gt;0,D47*Récapitulatif!$E$2/Récapitulatif!$E$1,"")</f>
        <v>3.73137096774194</v>
      </c>
      <c r="G47" s="180" t="str">
        <f aca="false">IF(E47&gt;0,E47*Récapitulatif!$E$2/Récapitulatif!$E$1,"")</f>
        <v/>
      </c>
      <c r="H47" s="197"/>
      <c r="I47" s="7"/>
      <c r="J47" s="198"/>
      <c r="K47" s="93" t="str">
        <f aca="false">IF(I47&gt;0,I47*H47*(1-J47),"")</f>
        <v/>
      </c>
    </row>
    <row r="48" customFormat="false" ht="12.8" hidden="false" customHeight="false" outlineLevel="0" collapsed="false">
      <c r="B48" s="179" t="s">
        <v>392</v>
      </c>
      <c r="C48" s="17" t="s">
        <v>346</v>
      </c>
      <c r="D48" s="180" t="n">
        <v>61.1041666666667</v>
      </c>
      <c r="F48" s="180" t="n">
        <f aca="false">IF(D48&gt;0,D48*Récapitulatif!$E$2/Récapitulatif!$E$1,"")</f>
        <v>75.2172580645162</v>
      </c>
      <c r="G48" s="180" t="str">
        <f aca="false">IF(E48&gt;0,E48*Récapitulatif!$E$2/Récapitulatif!$E$1,"")</f>
        <v/>
      </c>
      <c r="H48" s="197"/>
      <c r="I48" s="7"/>
      <c r="J48" s="198"/>
      <c r="K48" s="93" t="str">
        <f aca="false">IF(I48&gt;0,I48*H48*(1-J48),"")</f>
        <v/>
      </c>
    </row>
    <row r="49" customFormat="false" ht="12.8" hidden="false" customHeight="false" outlineLevel="0" collapsed="false">
      <c r="B49" s="179" t="s">
        <v>393</v>
      </c>
      <c r="C49" s="17" t="s">
        <v>346</v>
      </c>
      <c r="D49" s="180" t="n">
        <v>28.6770833333333</v>
      </c>
      <c r="F49" s="180" t="n">
        <f aca="false">IF(D49&gt;0,D49*Récapitulatif!$E$2/Récapitulatif!$E$1,"")</f>
        <v>35.300564516129</v>
      </c>
      <c r="G49" s="180" t="str">
        <f aca="false">IF(E49&gt;0,E49*Récapitulatif!$E$2/Récapitulatif!$E$1,"")</f>
        <v/>
      </c>
      <c r="H49" s="197"/>
      <c r="I49" s="7"/>
      <c r="J49" s="198"/>
      <c r="K49" s="93" t="str">
        <f aca="false">IF(I49&gt;0,I49*H49*(1-J49),"")</f>
        <v/>
      </c>
    </row>
    <row r="50" customFormat="false" ht="12.8" hidden="false" customHeight="false" outlineLevel="0" collapsed="false">
      <c r="B50" s="179" t="s">
        <v>394</v>
      </c>
      <c r="C50" s="17" t="s">
        <v>346</v>
      </c>
      <c r="D50" s="180" t="n">
        <v>14.4270833333333</v>
      </c>
      <c r="F50" s="180" t="n">
        <f aca="false">IF(D50&gt;0,D50*Récapitulatif!$E$2/Récapitulatif!$E$1,"")</f>
        <v>17.7592741935483</v>
      </c>
      <c r="G50" s="180" t="str">
        <f aca="false">IF(E50&gt;0,E50*Récapitulatif!$E$2/Récapitulatif!$E$1,"")</f>
        <v/>
      </c>
      <c r="H50" s="197"/>
      <c r="I50" s="7"/>
      <c r="J50" s="198"/>
      <c r="K50" s="93" t="str">
        <f aca="false">IF(I50&gt;0,I50*H50*(1-J50),"")</f>
        <v/>
      </c>
    </row>
    <row r="51" customFormat="false" ht="12.8" hidden="false" customHeight="false" outlineLevel="0" collapsed="false">
      <c r="B51" s="179" t="s">
        <v>395</v>
      </c>
      <c r="C51" s="17" t="s">
        <v>346</v>
      </c>
      <c r="D51" s="180" t="n">
        <v>33.3125</v>
      </c>
      <c r="F51" s="180" t="n">
        <f aca="false">IF(D51&gt;0,D51*Récapitulatif!$E$2/Récapitulatif!$E$1,"")</f>
        <v>41.0066129032258</v>
      </c>
      <c r="G51" s="180" t="str">
        <f aca="false">IF(E51&gt;0,E51*Récapitulatif!$E$2/Récapitulatif!$E$1,"")</f>
        <v/>
      </c>
      <c r="H51" s="197"/>
      <c r="I51" s="7"/>
      <c r="J51" s="198"/>
      <c r="K51" s="93" t="str">
        <f aca="false">IF(I51&gt;0,I51*H51*(1-J51),"")</f>
        <v/>
      </c>
    </row>
    <row r="52" customFormat="false" ht="12.8" hidden="false" customHeight="false" outlineLevel="0" collapsed="false">
      <c r="B52" s="179" t="s">
        <v>396</v>
      </c>
      <c r="C52" s="17" t="s">
        <v>346</v>
      </c>
      <c r="D52" s="180" t="n">
        <v>23.875</v>
      </c>
      <c r="F52" s="180" t="n">
        <f aca="false">IF(D52&gt;0,D52*Récapitulatif!$E$2/Récapitulatif!$E$1,"")</f>
        <v>29.3893548387097</v>
      </c>
      <c r="G52" s="180" t="str">
        <f aca="false">IF(E52&gt;0,E52*Récapitulatif!$E$2/Récapitulatif!$E$1,"")</f>
        <v/>
      </c>
      <c r="H52" s="197"/>
      <c r="I52" s="7"/>
      <c r="J52" s="198"/>
      <c r="K52" s="93" t="str">
        <f aca="false">IF(I52&gt;0,I52*H52*(1-J52),"")</f>
        <v/>
      </c>
    </row>
    <row r="53" customFormat="false" ht="12.8" hidden="false" customHeight="false" outlineLevel="0" collapsed="false">
      <c r="B53" s="179" t="s">
        <v>397</v>
      </c>
      <c r="C53" s="17" t="s">
        <v>346</v>
      </c>
      <c r="D53" s="180" t="n">
        <v>1.78125</v>
      </c>
      <c r="F53" s="180" t="n">
        <f aca="false">IF(D53&gt;0,D53*Récapitulatif!$E$2/Récapitulatif!$E$1,"")</f>
        <v>2.19266129032258</v>
      </c>
      <c r="G53" s="180" t="str">
        <f aca="false">IF(E53&gt;0,E53*Récapitulatif!$E$2/Récapitulatif!$E$1,"")</f>
        <v/>
      </c>
      <c r="H53" s="197"/>
      <c r="I53" s="7"/>
      <c r="J53" s="198"/>
      <c r="K53" s="93" t="str">
        <f aca="false">IF(I53&gt;0,I53*H53*(1-J53),"")</f>
        <v/>
      </c>
    </row>
    <row r="54" customFormat="false" ht="12.8" hidden="false" customHeight="false" outlineLevel="0" collapsed="false">
      <c r="B54" s="179" t="s">
        <v>398</v>
      </c>
      <c r="C54" s="17" t="s">
        <v>346</v>
      </c>
      <c r="D54" s="180" t="n">
        <v>6.77083333333333</v>
      </c>
      <c r="F54" s="180" t="n">
        <f aca="false">IF(D54&gt;0,D54*Récapitulatif!$E$2/Récapitulatif!$E$1,"")</f>
        <v>8.33467741935483</v>
      </c>
      <c r="G54" s="180" t="str">
        <f aca="false">IF(E54&gt;0,E54*Récapitulatif!$E$2/Récapitulatif!$E$1,"")</f>
        <v/>
      </c>
      <c r="H54" s="197"/>
      <c r="I54" s="7"/>
      <c r="J54" s="198"/>
      <c r="K54" s="93" t="str">
        <f aca="false">IF(I54&gt;0,I54*H54*(1-J54),"")</f>
        <v/>
      </c>
    </row>
    <row r="55" customFormat="false" ht="12.8" hidden="false" customHeight="false" outlineLevel="0" collapsed="false">
      <c r="B55" s="179" t="s">
        <v>399</v>
      </c>
      <c r="C55" s="17" t="s">
        <v>346</v>
      </c>
      <c r="D55" s="180" t="n">
        <v>8.55208333333333</v>
      </c>
      <c r="F55" s="180" t="n">
        <f aca="false">IF(D55&gt;0,D55*Récapitulatif!$E$2/Récapitulatif!$E$1,"")</f>
        <v>10.5273387096774</v>
      </c>
      <c r="G55" s="180" t="str">
        <f aca="false">IF(E55&gt;0,E55*Récapitulatif!$E$2/Récapitulatif!$E$1,"")</f>
        <v/>
      </c>
      <c r="H55" s="197"/>
      <c r="I55" s="7"/>
      <c r="J55" s="198"/>
      <c r="K55" s="93" t="str">
        <f aca="false">IF(I55&gt;0,I55*H55*(1-J55),"")</f>
        <v/>
      </c>
    </row>
    <row r="56" customFormat="false" ht="12.8" hidden="false" customHeight="false" outlineLevel="0" collapsed="false">
      <c r="B56" s="179" t="s">
        <v>400</v>
      </c>
      <c r="C56" s="17" t="s">
        <v>346</v>
      </c>
      <c r="D56" s="180" t="n">
        <v>12.6458333333333</v>
      </c>
      <c r="F56" s="180" t="n">
        <f aca="false">IF(D56&gt;0,D56*Récapitulatif!$E$2/Récapitulatif!$E$1,"")</f>
        <v>15.5666129032258</v>
      </c>
      <c r="G56" s="180" t="str">
        <f aca="false">IF(E56&gt;0,E56*Récapitulatif!$E$2/Récapitulatif!$E$1,"")</f>
        <v/>
      </c>
      <c r="H56" s="197"/>
      <c r="I56" s="7"/>
      <c r="J56" s="198"/>
      <c r="K56" s="93" t="str">
        <f aca="false">IF(I56&gt;0,I56*H56*(1-J56),"")</f>
        <v/>
      </c>
    </row>
    <row r="57" customFormat="false" ht="12.8" hidden="false" customHeight="false" outlineLevel="0" collapsed="false">
      <c r="B57" s="179" t="s">
        <v>401</v>
      </c>
      <c r="C57" s="17" t="s">
        <v>346</v>
      </c>
      <c r="D57" s="180" t="n">
        <v>63.2395833333333</v>
      </c>
      <c r="E57" s="180" t="n">
        <v>92.4479166666667</v>
      </c>
      <c r="F57" s="180" t="n">
        <f aca="false">IF(D57&gt;0,D57*Récapitulatif!$E$2/Récapitulatif!$E$1,"")</f>
        <v>77.8458870967742</v>
      </c>
      <c r="G57" s="180" t="n">
        <f aca="false">IF(E57&gt;0,E57*Récapitulatif!$E$2/Récapitulatif!$E$1,"")</f>
        <v>113.800403225807</v>
      </c>
      <c r="H57" s="197"/>
      <c r="I57" s="7"/>
      <c r="J57" s="198"/>
      <c r="K57" s="93" t="str">
        <f aca="false">IF(I57&gt;0,I57*H57*(1-J57),"")</f>
        <v/>
      </c>
    </row>
    <row r="58" customFormat="false" ht="12.8" hidden="false" customHeight="false" outlineLevel="0" collapsed="false">
      <c r="B58" s="179" t="s">
        <v>402</v>
      </c>
      <c r="C58" s="17" t="s">
        <v>346</v>
      </c>
      <c r="D58" s="180" t="n">
        <v>37.9375</v>
      </c>
      <c r="F58" s="180" t="n">
        <f aca="false">IF(D58&gt;0,D58*Récapitulatif!$E$2/Récapitulatif!$E$1,"")</f>
        <v>46.6998387096774</v>
      </c>
      <c r="G58" s="180" t="str">
        <f aca="false">IF(E58&gt;0,E58*Récapitulatif!$E$2/Récapitulatif!$E$1,"")</f>
        <v/>
      </c>
      <c r="H58" s="197"/>
      <c r="I58" s="7"/>
      <c r="J58" s="198"/>
      <c r="K58" s="93" t="str">
        <f aca="false">IF(I58&gt;0,I58*H58*(1-J58),"")</f>
        <v/>
      </c>
    </row>
    <row r="59" customFormat="false" ht="12.8" hidden="false" customHeight="false" outlineLevel="0" collapsed="false">
      <c r="K59" s="93"/>
    </row>
    <row r="60" customFormat="false" ht="12.8" hidden="false" customHeight="false" outlineLevel="0" collapsed="false">
      <c r="J60" s="199" t="str">
        <f aca="false">"Total hors TVA des "&amp;B$3</f>
        <v>Total hors TVA des Dégâts aux revêtements des plafonds et murs</v>
      </c>
      <c r="K60" s="93" t="n">
        <f aca="false">SUM($K$3:K59)</f>
        <v>0</v>
      </c>
    </row>
    <row r="61" customFormat="false" ht="12.8" hidden="false" customHeight="false" outlineLevel="0" collapsed="false">
      <c r="K61" s="200"/>
    </row>
    <row r="62" customFormat="false" ht="12.8" hidden="false" customHeight="false" outlineLevel="0" collapsed="false">
      <c r="K62" s="93"/>
    </row>
    <row r="63" customFormat="false" ht="12.8" hidden="false" customHeight="false" outlineLevel="0" collapsed="false">
      <c r="K63" s="93"/>
    </row>
    <row r="64" customFormat="false" ht="12.8" hidden="false" customHeight="false" outlineLevel="0" collapsed="false">
      <c r="K64" s="93"/>
    </row>
    <row r="65" customFormat="false" ht="12.8" hidden="false" customHeight="false" outlineLevel="0" collapsed="false">
      <c r="K65" s="93"/>
    </row>
    <row r="66" customFormat="false" ht="12.8" hidden="false" customHeight="false" outlineLevel="0" collapsed="false">
      <c r="K66" s="93"/>
    </row>
    <row r="67" customFormat="false" ht="12.8" hidden="false" customHeight="false" outlineLevel="0" collapsed="false">
      <c r="K67" s="93"/>
    </row>
    <row r="68" customFormat="false" ht="12.8" hidden="false" customHeight="false" outlineLevel="0" collapsed="false">
      <c r="K68" s="93"/>
    </row>
    <row r="69" customFormat="false" ht="12.8" hidden="false" customHeight="false" outlineLevel="0" collapsed="false">
      <c r="K69" s="93"/>
    </row>
    <row r="70" customFormat="false" ht="12.8" hidden="false" customHeight="false" outlineLevel="0" collapsed="false">
      <c r="K70" s="93"/>
    </row>
    <row r="71" customFormat="false" ht="12.8" hidden="false" customHeight="false" outlineLevel="0" collapsed="false">
      <c r="K71" s="93"/>
    </row>
    <row r="72" customFormat="false" ht="12.8" hidden="false" customHeight="false" outlineLevel="0" collapsed="false">
      <c r="K72" s="93"/>
    </row>
    <row r="73" customFormat="false" ht="12.8" hidden="false" customHeight="false" outlineLevel="0" collapsed="false">
      <c r="K73" s="93"/>
    </row>
    <row r="74" customFormat="false" ht="12.8" hidden="false" customHeight="false" outlineLevel="0" collapsed="false">
      <c r="K74" s="93"/>
    </row>
    <row r="75" customFormat="false" ht="12.8" hidden="false" customHeight="false" outlineLevel="0" collapsed="false">
      <c r="K75" s="93"/>
    </row>
    <row r="76" customFormat="false" ht="12.8" hidden="false" customHeight="false" outlineLevel="0" collapsed="false">
      <c r="K76" s="93"/>
    </row>
    <row r="77" customFormat="false" ht="12.8" hidden="false" customHeight="false" outlineLevel="0" collapsed="false">
      <c r="K77" s="93"/>
    </row>
    <row r="78" customFormat="false" ht="12.8" hidden="false" customHeight="false" outlineLevel="0" collapsed="false">
      <c r="K78" s="93"/>
    </row>
    <row r="79" customFormat="false" ht="12.8" hidden="false" customHeight="false" outlineLevel="0" collapsed="false">
      <c r="K79" s="93"/>
    </row>
    <row r="80" customFormat="false" ht="12.8" hidden="false" customHeight="false" outlineLevel="0" collapsed="false">
      <c r="K80" s="93"/>
    </row>
    <row r="81" customFormat="false" ht="12.8" hidden="false" customHeight="false" outlineLevel="0" collapsed="false">
      <c r="K81" s="93"/>
    </row>
    <row r="82" customFormat="false" ht="12.8" hidden="false" customHeight="false" outlineLevel="0" collapsed="false">
      <c r="K82" s="93"/>
    </row>
    <row r="83" customFormat="false" ht="12.8" hidden="false" customHeight="false" outlineLevel="0" collapsed="false">
      <c r="K83" s="93"/>
    </row>
    <row r="84" customFormat="false" ht="12.8" hidden="false" customHeight="false" outlineLevel="0" collapsed="false">
      <c r="K84" s="93"/>
    </row>
    <row r="85" customFormat="false" ht="12.8" hidden="false" customHeight="false" outlineLevel="0" collapsed="false">
      <c r="K85" s="93"/>
    </row>
    <row r="86" customFormat="false" ht="12.8" hidden="false" customHeight="false" outlineLevel="0" collapsed="false">
      <c r="K86" s="93"/>
    </row>
    <row r="87" customFormat="false" ht="12.8" hidden="false" customHeight="false" outlineLevel="0" collapsed="false">
      <c r="K87" s="93"/>
    </row>
    <row r="88" customFormat="false" ht="12.8" hidden="false" customHeight="false" outlineLevel="0" collapsed="false">
      <c r="K88" s="93"/>
    </row>
    <row r="89" customFormat="false" ht="12.8" hidden="false" customHeight="false" outlineLevel="0" collapsed="false">
      <c r="K89" s="93"/>
    </row>
    <row r="90" customFormat="false" ht="12.8" hidden="false" customHeight="false" outlineLevel="0" collapsed="false">
      <c r="K90" s="93"/>
    </row>
    <row r="91" customFormat="false" ht="12.8" hidden="false" customHeight="false" outlineLevel="0" collapsed="false">
      <c r="K91" s="93"/>
    </row>
    <row r="92" customFormat="false" ht="12.8" hidden="false" customHeight="false" outlineLevel="0" collapsed="false">
      <c r="K92" s="93"/>
    </row>
    <row r="93" customFormat="false" ht="12.8" hidden="false" customHeight="false" outlineLevel="0" collapsed="false">
      <c r="K93" s="93"/>
    </row>
    <row r="94" customFormat="false" ht="12.8" hidden="false" customHeight="false" outlineLevel="0" collapsed="false">
      <c r="K94" s="93"/>
    </row>
    <row r="95" customFormat="false" ht="12.8" hidden="false" customHeight="false" outlineLevel="0" collapsed="false">
      <c r="K95" s="93"/>
    </row>
    <row r="96" customFormat="false" ht="12.8" hidden="false" customHeight="false" outlineLevel="0" collapsed="false">
      <c r="K96" s="93"/>
    </row>
    <row r="97" customFormat="false" ht="12.8" hidden="false" customHeight="false" outlineLevel="0" collapsed="false">
      <c r="K97" s="93"/>
    </row>
    <row r="98" customFormat="false" ht="12.8" hidden="false" customHeight="false" outlineLevel="0" collapsed="false">
      <c r="K98" s="93"/>
    </row>
    <row r="99" customFormat="false" ht="12.8" hidden="false" customHeight="false" outlineLevel="0" collapsed="false">
      <c r="K99" s="93"/>
    </row>
    <row r="100" customFormat="false" ht="12.8" hidden="false" customHeight="false" outlineLevel="0" collapsed="false">
      <c r="K100" s="93"/>
    </row>
    <row r="101" customFormat="false" ht="12.8" hidden="false" customHeight="false" outlineLevel="0" collapsed="false">
      <c r="K101" s="93"/>
    </row>
    <row r="102" customFormat="false" ht="12.8" hidden="false" customHeight="false" outlineLevel="0" collapsed="false">
      <c r="K102" s="93"/>
    </row>
    <row r="103" customFormat="false" ht="12.8" hidden="false" customHeight="false" outlineLevel="0" collapsed="false">
      <c r="K103" s="93"/>
    </row>
    <row r="104" customFormat="false" ht="12.8" hidden="false" customHeight="false" outlineLevel="0" collapsed="false">
      <c r="K104" s="93"/>
    </row>
    <row r="105" customFormat="false" ht="12.8" hidden="false" customHeight="false" outlineLevel="0" collapsed="false">
      <c r="K105" s="93"/>
    </row>
    <row r="106" customFormat="false" ht="12.8" hidden="false" customHeight="false" outlineLevel="0" collapsed="false">
      <c r="K106" s="93"/>
    </row>
    <row r="107" customFormat="false" ht="12.8" hidden="false" customHeight="false" outlineLevel="0" collapsed="false">
      <c r="K107" s="93"/>
    </row>
    <row r="108" customFormat="false" ht="12.8" hidden="false" customHeight="false" outlineLevel="0" collapsed="false">
      <c r="K108" s="93"/>
    </row>
    <row r="109" customFormat="false" ht="12.8" hidden="false" customHeight="false" outlineLevel="0" collapsed="false">
      <c r="K109" s="93"/>
    </row>
    <row r="110" customFormat="false" ht="12.8" hidden="false" customHeight="false" outlineLevel="0" collapsed="false">
      <c r="K110" s="93"/>
    </row>
    <row r="111" customFormat="false" ht="12.8" hidden="false" customHeight="false" outlineLevel="0" collapsed="false">
      <c r="K111" s="93"/>
    </row>
    <row r="112" customFormat="false" ht="12.8" hidden="false" customHeight="false" outlineLevel="0" collapsed="false">
      <c r="K112" s="93"/>
    </row>
    <row r="113" customFormat="false" ht="12.8" hidden="false" customHeight="false" outlineLevel="0" collapsed="false">
      <c r="K113" s="93"/>
    </row>
    <row r="114" customFormat="false" ht="12.8" hidden="false" customHeight="false" outlineLevel="0" collapsed="false">
      <c r="K114" s="93"/>
    </row>
    <row r="115" customFormat="false" ht="12.8" hidden="false" customHeight="false" outlineLevel="0" collapsed="false">
      <c r="K115" s="93"/>
    </row>
    <row r="116" customFormat="false" ht="12.8" hidden="false" customHeight="false" outlineLevel="0" collapsed="false">
      <c r="K116" s="93"/>
    </row>
    <row r="117" customFormat="false" ht="12.8" hidden="false" customHeight="false" outlineLevel="0" collapsed="false">
      <c r="K117" s="93"/>
    </row>
    <row r="118" customFormat="false" ht="12.8" hidden="false" customHeight="false" outlineLevel="0" collapsed="false">
      <c r="K118" s="93"/>
    </row>
    <row r="119" customFormat="false" ht="12.8" hidden="false" customHeight="false" outlineLevel="0" collapsed="false">
      <c r="K119" s="93"/>
    </row>
    <row r="120" customFormat="false" ht="12.8" hidden="false" customHeight="false" outlineLevel="0" collapsed="false">
      <c r="K120" s="93"/>
    </row>
    <row r="121" customFormat="false" ht="12.8" hidden="false" customHeight="false" outlineLevel="0" collapsed="false">
      <c r="K121" s="93"/>
    </row>
    <row r="122" customFormat="false" ht="12.8" hidden="false" customHeight="false" outlineLevel="0" collapsed="false">
      <c r="K122" s="93"/>
    </row>
    <row r="123" customFormat="false" ht="12.8" hidden="false" customHeight="false" outlineLevel="0" collapsed="false">
      <c r="K123" s="93"/>
    </row>
    <row r="124" customFormat="false" ht="12.8" hidden="false" customHeight="false" outlineLevel="0" collapsed="false">
      <c r="K124" s="93"/>
    </row>
    <row r="125" customFormat="false" ht="12.8" hidden="false" customHeight="false" outlineLevel="0" collapsed="false">
      <c r="K125" s="93"/>
    </row>
    <row r="126" customFormat="false" ht="12.8" hidden="false" customHeight="false" outlineLevel="0" collapsed="false">
      <c r="K126" s="93"/>
    </row>
    <row r="127" customFormat="false" ht="12.8" hidden="false" customHeight="false" outlineLevel="0" collapsed="false">
      <c r="K127" s="93"/>
    </row>
    <row r="128" customFormat="false" ht="12.8" hidden="false" customHeight="false" outlineLevel="0" collapsed="false">
      <c r="K128" s="93"/>
    </row>
    <row r="129" customFormat="false" ht="12.8" hidden="false" customHeight="false" outlineLevel="0" collapsed="false">
      <c r="K129" s="93"/>
    </row>
    <row r="130" customFormat="false" ht="12.8" hidden="false" customHeight="false" outlineLevel="0" collapsed="false">
      <c r="K130" s="93"/>
    </row>
    <row r="131" customFormat="false" ht="12.8" hidden="false" customHeight="false" outlineLevel="0" collapsed="false">
      <c r="K131" s="93"/>
    </row>
    <row r="132" customFormat="false" ht="12.8" hidden="false" customHeight="false" outlineLevel="0" collapsed="false">
      <c r="K132" s="93"/>
    </row>
    <row r="133" customFormat="false" ht="12.8" hidden="false" customHeight="false" outlineLevel="0" collapsed="false">
      <c r="K133" s="93"/>
    </row>
    <row r="134" customFormat="false" ht="12.8" hidden="false" customHeight="false" outlineLevel="0" collapsed="false">
      <c r="K134" s="93"/>
    </row>
    <row r="135" customFormat="false" ht="12.8" hidden="false" customHeight="false" outlineLevel="0" collapsed="false">
      <c r="K135" s="93"/>
    </row>
    <row r="136" customFormat="false" ht="12.8" hidden="false" customHeight="false" outlineLevel="0" collapsed="false">
      <c r="K136" s="93"/>
    </row>
    <row r="137" customFormat="false" ht="12.8" hidden="false" customHeight="false" outlineLevel="0" collapsed="false">
      <c r="K137" s="93"/>
    </row>
    <row r="138" customFormat="false" ht="12.8" hidden="false" customHeight="false" outlineLevel="0" collapsed="false">
      <c r="K138" s="93"/>
    </row>
    <row r="139" customFormat="false" ht="12.8" hidden="false" customHeight="false" outlineLevel="0" collapsed="false">
      <c r="K139" s="93"/>
    </row>
    <row r="140" customFormat="false" ht="12.8" hidden="false" customHeight="false" outlineLevel="0" collapsed="false">
      <c r="K140" s="93"/>
    </row>
    <row r="141" customFormat="false" ht="12.8" hidden="false" customHeight="false" outlineLevel="0" collapsed="false">
      <c r="K141" s="93"/>
    </row>
    <row r="142" customFormat="false" ht="12.8" hidden="false" customHeight="false" outlineLevel="0" collapsed="false">
      <c r="K142" s="93"/>
    </row>
    <row r="143" customFormat="false" ht="12.8" hidden="false" customHeight="false" outlineLevel="0" collapsed="false">
      <c r="K143" s="93"/>
    </row>
    <row r="144" customFormat="false" ht="12.8" hidden="false" customHeight="false" outlineLevel="0" collapsed="false">
      <c r="K144" s="93"/>
    </row>
    <row r="145" customFormat="false" ht="12.8" hidden="false" customHeight="false" outlineLevel="0" collapsed="false">
      <c r="K145" s="93"/>
    </row>
    <row r="146" customFormat="false" ht="12.8" hidden="false" customHeight="false" outlineLevel="0" collapsed="false">
      <c r="K146" s="93"/>
    </row>
    <row r="147" customFormat="false" ht="12.8" hidden="false" customHeight="false" outlineLevel="0" collapsed="false">
      <c r="K147" s="93"/>
    </row>
    <row r="148" customFormat="false" ht="12.8" hidden="false" customHeight="false" outlineLevel="0" collapsed="false">
      <c r="K148" s="93"/>
    </row>
    <row r="149" customFormat="false" ht="12.8" hidden="false" customHeight="false" outlineLevel="0" collapsed="false">
      <c r="K149" s="93"/>
    </row>
    <row r="150" customFormat="false" ht="12.8" hidden="false" customHeight="false" outlineLevel="0" collapsed="false">
      <c r="K150" s="93"/>
    </row>
    <row r="151" customFormat="false" ht="12.8" hidden="false" customHeight="false" outlineLevel="0" collapsed="false">
      <c r="K151" s="93"/>
    </row>
    <row r="152" customFormat="false" ht="12.8" hidden="false" customHeight="false" outlineLevel="0" collapsed="false">
      <c r="K152" s="93"/>
    </row>
    <row r="153" customFormat="false" ht="12.8" hidden="false" customHeight="false" outlineLevel="0" collapsed="false">
      <c r="K153" s="93"/>
    </row>
    <row r="154" customFormat="false" ht="12.8" hidden="false" customHeight="false" outlineLevel="0" collapsed="false">
      <c r="K154" s="93"/>
    </row>
    <row r="155" customFormat="false" ht="12.8" hidden="false" customHeight="false" outlineLevel="0" collapsed="false">
      <c r="K155" s="93"/>
    </row>
    <row r="156" customFormat="false" ht="12.8" hidden="false" customHeight="false" outlineLevel="0" collapsed="false">
      <c r="K156" s="93"/>
    </row>
    <row r="157" customFormat="false" ht="12.8" hidden="false" customHeight="false" outlineLevel="0" collapsed="false">
      <c r="K157" s="93"/>
    </row>
    <row r="158" customFormat="false" ht="12.8" hidden="false" customHeight="false" outlineLevel="0" collapsed="false">
      <c r="K158" s="93"/>
    </row>
    <row r="159" customFormat="false" ht="12.8" hidden="false" customHeight="false" outlineLevel="0" collapsed="false">
      <c r="K159" s="93"/>
    </row>
    <row r="160" customFormat="false" ht="12.8" hidden="false" customHeight="false" outlineLevel="0" collapsed="false">
      <c r="K160" s="93"/>
    </row>
    <row r="161" customFormat="false" ht="12.8" hidden="false" customHeight="false" outlineLevel="0" collapsed="false">
      <c r="K161" s="93"/>
    </row>
    <row r="162" customFormat="false" ht="12.8" hidden="false" customHeight="false" outlineLevel="0" collapsed="false">
      <c r="K162" s="93"/>
    </row>
  </sheetData>
  <sheetProtection sheet="true" objects="true" scenarios="true" selectLockedCells="true"/>
  <mergeCells count="4">
    <mergeCell ref="D1:E1"/>
    <mergeCell ref="F1:G1"/>
    <mergeCell ref="D2:E2"/>
    <mergeCell ref="F3:G3"/>
  </mergeCells>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C0C0C0"/>
    <pageSetUpPr fitToPage="true"/>
  </sheetPr>
  <dimension ref="A1:AMJ157"/>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5" ySplit="2" topLeftCell="F3" activePane="bottomRight" state="frozen"/>
      <selection pane="topLeft" activeCell="A1" activeCellId="0" sqref="A1"/>
      <selection pane="topRight" activeCell="F1" activeCellId="0" sqref="F1"/>
      <selection pane="bottomLeft" activeCell="A3" activeCellId="0" sqref="A3"/>
      <selection pane="bottomRight" activeCell="H4" activeCellId="0" sqref="H4"/>
    </sheetView>
  </sheetViews>
  <sheetFormatPr defaultColWidth="11.53515625" defaultRowHeight="12.8" zeroHeight="false" outlineLevelRow="0" outlineLevelCol="0"/>
  <cols>
    <col collapsed="false" customWidth="true" hidden="false" outlineLevel="0" max="1" min="1" style="17" width="5.01"/>
    <col collapsed="false" customWidth="true" hidden="false" outlineLevel="0" max="2" min="2" style="179" width="36.92"/>
    <col collapsed="false" customWidth="true" hidden="false" outlineLevel="0" max="3" min="3" style="17" width="4.37"/>
    <col collapsed="false" customWidth="true" hidden="true" outlineLevel="0" max="4" min="4" style="180" width="10.02"/>
    <col collapsed="false" customWidth="true" hidden="true" outlineLevel="0" max="5" min="5" style="180" width="9.13"/>
    <col collapsed="false" customWidth="true" hidden="false" outlineLevel="0" max="7" min="6" style="180" width="9.13"/>
    <col collapsed="false" customWidth="true" hidden="false" outlineLevel="0" max="8" min="8" style="180" width="9.52"/>
    <col collapsed="false" customWidth="true" hidden="false" outlineLevel="0" max="9" min="9" style="17" width="7.2"/>
    <col collapsed="false" customWidth="true" hidden="false" outlineLevel="0" max="10" min="10" style="181" width="7.69"/>
    <col collapsed="false" customWidth="true" hidden="false" outlineLevel="0" max="11" min="11" style="180" width="11.22"/>
    <col collapsed="false" customWidth="true" hidden="false" outlineLevel="0" max="12" min="12" style="17" width="21.1"/>
    <col collapsed="false" customWidth="false" hidden="false" outlineLevel="0" max="1023" min="13" style="17" width="11.52"/>
  </cols>
  <sheetData>
    <row r="1" customFormat="false" ht="12.8" hidden="false" customHeight="false" outlineLevel="0" collapsed="false">
      <c r="A1" s="17" t="s">
        <v>331</v>
      </c>
      <c r="B1" s="179" t="s">
        <v>332</v>
      </c>
      <c r="C1" s="17" t="s">
        <v>333</v>
      </c>
      <c r="D1" s="182" t="s">
        <v>334</v>
      </c>
      <c r="E1" s="182"/>
      <c r="F1" s="182" t="s">
        <v>334</v>
      </c>
      <c r="G1" s="182"/>
      <c r="H1" s="180" t="s">
        <v>335</v>
      </c>
      <c r="I1" s="17" t="s">
        <v>336</v>
      </c>
      <c r="J1" s="181" t="s">
        <v>206</v>
      </c>
      <c r="K1" s="180" t="s">
        <v>337</v>
      </c>
    </row>
    <row r="2" s="183" customFormat="true" ht="12.8" hidden="false" customHeight="false" outlineLevel="0" collapsed="false">
      <c r="B2" s="184"/>
      <c r="D2" s="185" t="s">
        <v>338</v>
      </c>
      <c r="E2" s="185"/>
      <c r="F2" s="186" t="s">
        <v>339</v>
      </c>
      <c r="G2" s="187" t="s">
        <v>340</v>
      </c>
      <c r="H2" s="188"/>
      <c r="J2" s="189" t="s">
        <v>341</v>
      </c>
      <c r="K2" s="190"/>
      <c r="AMJ2" s="0"/>
    </row>
    <row r="3" s="201" customFormat="true" ht="12.8" hidden="false" customHeight="false" outlineLevel="0" collapsed="false">
      <c r="A3" s="201" t="n">
        <v>2</v>
      </c>
      <c r="B3" s="202" t="s">
        <v>403</v>
      </c>
      <c r="D3" s="193" t="s">
        <v>404</v>
      </c>
      <c r="E3" s="193" t="s">
        <v>404</v>
      </c>
      <c r="F3" s="194" t="str">
        <f aca="false">"mise à jour de "&amp;Récapitulatif!$D$2</f>
        <v>mise à jour de 2022</v>
      </c>
      <c r="G3" s="194" t="n">
        <f aca="false">Récapitulatif!$D$2</f>
        <v>2022</v>
      </c>
      <c r="H3" s="195" t="s">
        <v>344</v>
      </c>
      <c r="J3" s="203"/>
      <c r="K3" s="204"/>
      <c r="AMJ3" s="0"/>
    </row>
    <row r="4" customFormat="false" ht="12.8" hidden="false" customHeight="false" outlineLevel="0" collapsed="false">
      <c r="B4" s="179" t="s">
        <v>405</v>
      </c>
      <c r="C4" s="17" t="s">
        <v>366</v>
      </c>
      <c r="D4" s="180" t="n">
        <v>52.0833333333333</v>
      </c>
      <c r="E4" s="180" t="n">
        <v>937.5</v>
      </c>
      <c r="F4" s="180" t="n">
        <f aca="false">IF(D4&gt;0,D4*Récapitulatif!$E$2/Récapitulatif!$E$1,"")</f>
        <v>64.1129032258064</v>
      </c>
      <c r="G4" s="180" t="n">
        <f aca="false">IF(E4&gt;0,E4*Récapitulatif!$E$2/Récapitulatif!$E$1,"")</f>
        <v>1154.03225806452</v>
      </c>
      <c r="H4" s="197"/>
      <c r="I4" s="7"/>
      <c r="J4" s="198"/>
      <c r="K4" s="93" t="str">
        <f aca="false">IF(I4&gt;0,I4*H4*(1-J4),"")</f>
        <v/>
      </c>
    </row>
    <row r="5" customFormat="false" ht="12.8" hidden="false" customHeight="false" outlineLevel="0" collapsed="false">
      <c r="B5" s="179" t="s">
        <v>406</v>
      </c>
      <c r="C5" s="17" t="s">
        <v>366</v>
      </c>
      <c r="D5" s="180" t="n">
        <v>52.0833333333333</v>
      </c>
      <c r="E5" s="180" t="n">
        <v>937.5</v>
      </c>
      <c r="F5" s="180" t="n">
        <f aca="false">IF(D5&gt;0,D5*Récapitulatif!$E$2/Récapitulatif!$E$1,"")</f>
        <v>64.1129032258064</v>
      </c>
      <c r="G5" s="180" t="n">
        <f aca="false">IF(E5&gt;0,E5*Récapitulatif!$E$2/Récapitulatif!$E$1,"")</f>
        <v>1154.03225806452</v>
      </c>
      <c r="H5" s="197"/>
      <c r="I5" s="7"/>
      <c r="J5" s="198"/>
      <c r="K5" s="93" t="str">
        <f aca="false">IF(I5&gt;0,I5*H5*(1-J5),"")</f>
        <v/>
      </c>
    </row>
    <row r="6" customFormat="false" ht="12.8" hidden="false" customHeight="false" outlineLevel="0" collapsed="false">
      <c r="B6" s="179" t="s">
        <v>407</v>
      </c>
      <c r="C6" s="17" t="s">
        <v>366</v>
      </c>
      <c r="D6" s="180" t="n">
        <v>52.0833333333333</v>
      </c>
      <c r="E6" s="180" t="n">
        <v>625</v>
      </c>
      <c r="F6" s="180" t="n">
        <f aca="false">IF(D6&gt;0,D6*Récapitulatif!$E$2/Récapitulatif!$E$1,"")</f>
        <v>64.1129032258064</v>
      </c>
      <c r="G6" s="180" t="n">
        <f aca="false">IF(E6&gt;0,E6*Récapitulatif!$E$2/Récapitulatif!$E$1,"")</f>
        <v>769.354838709677</v>
      </c>
      <c r="H6" s="197"/>
      <c r="I6" s="7"/>
      <c r="J6" s="198"/>
      <c r="K6" s="93" t="str">
        <f aca="false">IF(I6&gt;0,I6*H6*(1-J6),"")</f>
        <v/>
      </c>
    </row>
    <row r="7" customFormat="false" ht="12.8" hidden="false" customHeight="false" outlineLevel="0" collapsed="false">
      <c r="B7" s="179" t="s">
        <v>408</v>
      </c>
      <c r="C7" s="17" t="s">
        <v>346</v>
      </c>
      <c r="D7" s="180" t="n">
        <v>9.83333333333333</v>
      </c>
      <c r="F7" s="180" t="n">
        <f aca="false">IF(D7&gt;0,D7*Récapitulatif!$E$2/Récapitulatif!$E$1,"")</f>
        <v>12.1045161290323</v>
      </c>
      <c r="G7" s="180" t="str">
        <f aca="false">IF(E7&gt;0,E7*Récapitulatif!$E$2/Récapitulatif!$E$1,"")</f>
        <v/>
      </c>
      <c r="H7" s="197"/>
      <c r="I7" s="7"/>
      <c r="J7" s="198"/>
      <c r="K7" s="93" t="str">
        <f aca="false">IF(I7&gt;0,I7*H7*(1-J7),"")</f>
        <v/>
      </c>
    </row>
    <row r="8" customFormat="false" ht="12.8" hidden="false" customHeight="false" outlineLevel="0" collapsed="false">
      <c r="B8" s="179" t="s">
        <v>409</v>
      </c>
      <c r="C8" s="17" t="s">
        <v>348</v>
      </c>
      <c r="D8" s="180" t="n">
        <v>3.73958333333333</v>
      </c>
      <c r="F8" s="180" t="n">
        <f aca="false">IF(D8&gt;0,D8*Récapitulatif!$E$2/Récapitulatif!$E$1,"")</f>
        <v>4.6033064516129</v>
      </c>
      <c r="G8" s="180" t="str">
        <f aca="false">IF(E8&gt;0,E8*Récapitulatif!$E$2/Récapitulatif!$E$1,"")</f>
        <v/>
      </c>
      <c r="H8" s="197"/>
      <c r="I8" s="7"/>
      <c r="J8" s="198"/>
      <c r="K8" s="93" t="str">
        <f aca="false">IF(I8&gt;0,I8*H8*(1-J8),"")</f>
        <v/>
      </c>
    </row>
    <row r="9" customFormat="false" ht="12.8" hidden="false" customHeight="false" outlineLevel="0" collapsed="false">
      <c r="B9" s="179" t="s">
        <v>410</v>
      </c>
      <c r="C9" s="17" t="s">
        <v>346</v>
      </c>
      <c r="D9" s="180" t="n">
        <v>7.65625</v>
      </c>
      <c r="F9" s="180" t="n">
        <f aca="false">IF(D9&gt;0,D9*Récapitulatif!$E$2/Récapitulatif!$E$1,"")</f>
        <v>9.42459677419355</v>
      </c>
      <c r="G9" s="180" t="str">
        <f aca="false">IF(E9&gt;0,E9*Récapitulatif!$E$2/Récapitulatif!$E$1,"")</f>
        <v/>
      </c>
      <c r="H9" s="197"/>
      <c r="I9" s="7"/>
      <c r="J9" s="198"/>
      <c r="K9" s="93" t="str">
        <f aca="false">IF(I9&gt;0,I9*H9*(1-J9),"")</f>
        <v/>
      </c>
    </row>
    <row r="10" customFormat="false" ht="12.8" hidden="false" customHeight="false" outlineLevel="0" collapsed="false">
      <c r="B10" s="179" t="s">
        <v>411</v>
      </c>
      <c r="C10" s="17" t="s">
        <v>346</v>
      </c>
      <c r="D10" s="180" t="n">
        <v>10.15625</v>
      </c>
      <c r="F10" s="180" t="n">
        <f aca="false">IF(D10&gt;0,D10*Récapitulatif!$E$2/Récapitulatif!$E$1,"")</f>
        <v>12.5020161290323</v>
      </c>
      <c r="G10" s="180" t="str">
        <f aca="false">IF(E10&gt;0,E10*Récapitulatif!$E$2/Récapitulatif!$E$1,"")</f>
        <v/>
      </c>
      <c r="H10" s="197"/>
      <c r="I10" s="7"/>
      <c r="J10" s="198"/>
      <c r="K10" s="93" t="str">
        <f aca="false">IF(I10&gt;0,I10*H10*(1-J10),"")</f>
        <v/>
      </c>
    </row>
    <row r="11" customFormat="false" ht="12.8" hidden="false" customHeight="false" outlineLevel="0" collapsed="false">
      <c r="B11" s="179" t="s">
        <v>412</v>
      </c>
      <c r="C11" s="17" t="s">
        <v>346</v>
      </c>
      <c r="D11" s="180" t="n">
        <v>3.38541666666667</v>
      </c>
      <c r="F11" s="180" t="n">
        <f aca="false">IF(D11&gt;0,D11*Récapitulatif!$E$2/Récapitulatif!$E$1,"")</f>
        <v>4.16733870967742</v>
      </c>
      <c r="G11" s="180" t="str">
        <f aca="false">IF(E11&gt;0,E11*Récapitulatif!$E$2/Récapitulatif!$E$1,"")</f>
        <v/>
      </c>
      <c r="H11" s="197"/>
      <c r="I11" s="7"/>
      <c r="J11" s="198"/>
      <c r="K11" s="93" t="str">
        <f aca="false">IF(I11&gt;0,I11*H11*(1-J11),"")</f>
        <v/>
      </c>
    </row>
    <row r="12" customFormat="false" ht="12.8" hidden="false" customHeight="false" outlineLevel="0" collapsed="false">
      <c r="B12" s="179" t="s">
        <v>413</v>
      </c>
      <c r="C12" s="17" t="s">
        <v>346</v>
      </c>
      <c r="D12" s="180" t="n">
        <v>4.27083333333333</v>
      </c>
      <c r="F12" s="180" t="n">
        <f aca="false">IF(D12&gt;0,D12*Récapitulatif!$E$2/Récapitulatif!$E$1,"")</f>
        <v>5.25725806451613</v>
      </c>
      <c r="G12" s="180" t="str">
        <f aca="false">IF(E12&gt;0,E12*Récapitulatif!$E$2/Récapitulatif!$E$1,"")</f>
        <v/>
      </c>
      <c r="H12" s="197"/>
      <c r="I12" s="7"/>
      <c r="J12" s="198"/>
      <c r="K12" s="93" t="str">
        <f aca="false">IF(I12&gt;0,I12*H12*(1-J12),"")</f>
        <v/>
      </c>
    </row>
    <row r="13" customFormat="false" ht="12.8" hidden="false" customHeight="false" outlineLevel="0" collapsed="false">
      <c r="B13" s="179" t="s">
        <v>414</v>
      </c>
      <c r="C13" s="17" t="s">
        <v>346</v>
      </c>
      <c r="D13" s="180" t="n">
        <v>8.90625</v>
      </c>
      <c r="F13" s="180" t="n">
        <f aca="false">IF(D13&gt;0,D13*Récapitulatif!$E$2/Récapitulatif!$E$1,"")</f>
        <v>10.9633064516129</v>
      </c>
      <c r="G13" s="180" t="str">
        <f aca="false">IF(E13&gt;0,E13*Récapitulatif!$E$2/Récapitulatif!$E$1,"")</f>
        <v/>
      </c>
      <c r="H13" s="197"/>
      <c r="I13" s="7"/>
      <c r="J13" s="198"/>
      <c r="K13" s="93" t="str">
        <f aca="false">IF(I13&gt;0,I13*H13*(1-J13),"")</f>
        <v/>
      </c>
    </row>
    <row r="14" customFormat="false" ht="12.8" hidden="false" customHeight="false" outlineLevel="0" collapsed="false">
      <c r="B14" s="179" t="s">
        <v>415</v>
      </c>
      <c r="C14" s="17" t="s">
        <v>346</v>
      </c>
      <c r="D14" s="180" t="n">
        <v>10.15625</v>
      </c>
      <c r="F14" s="180" t="n">
        <f aca="false">IF(D14&gt;0,D14*Récapitulatif!$E$2/Récapitulatif!$E$1,"")</f>
        <v>12.5020161290323</v>
      </c>
      <c r="G14" s="180" t="str">
        <f aca="false">IF(E14&gt;0,E14*Récapitulatif!$E$2/Récapitulatif!$E$1,"")</f>
        <v/>
      </c>
      <c r="H14" s="197"/>
      <c r="I14" s="7"/>
      <c r="J14" s="198"/>
      <c r="K14" s="93" t="str">
        <f aca="false">IF(I14&gt;0,I14*H14*(1-J14),"")</f>
        <v/>
      </c>
    </row>
    <row r="15" customFormat="false" ht="12.8" hidden="false" customHeight="false" outlineLevel="0" collapsed="false">
      <c r="B15" s="179" t="s">
        <v>416</v>
      </c>
      <c r="C15" s="17" t="s">
        <v>346</v>
      </c>
      <c r="D15" s="180" t="n">
        <v>13.3645833333333</v>
      </c>
      <c r="F15" s="180" t="n">
        <f aca="false">IF(D15&gt;0,D15*Récapitulatif!$E$2/Récapitulatif!$E$1,"")</f>
        <v>16.4513709677419</v>
      </c>
      <c r="G15" s="180" t="str">
        <f aca="false">IF(E15&gt;0,E15*Récapitulatif!$E$2/Récapitulatif!$E$1,"")</f>
        <v/>
      </c>
      <c r="H15" s="197"/>
      <c r="I15" s="7"/>
      <c r="J15" s="198"/>
      <c r="K15" s="93" t="str">
        <f aca="false">IF(I15&gt;0,I15*H15*(1-J15),"")</f>
        <v/>
      </c>
    </row>
    <row r="16" customFormat="false" ht="12.8" hidden="false" customHeight="false" outlineLevel="0" collapsed="false">
      <c r="B16" s="179" t="s">
        <v>417</v>
      </c>
      <c r="C16" s="17" t="s">
        <v>346</v>
      </c>
      <c r="D16" s="180" t="n">
        <v>26.0416666666667</v>
      </c>
      <c r="E16" s="180" t="n">
        <v>31.25</v>
      </c>
      <c r="F16" s="180" t="n">
        <f aca="false">IF(D16&gt;0,D16*Récapitulatif!$E$2/Récapitulatif!$E$1,"")</f>
        <v>32.0564516129033</v>
      </c>
      <c r="G16" s="180" t="n">
        <f aca="false">IF(E16&gt;0,E16*Récapitulatif!$E$2/Récapitulatif!$E$1,"")</f>
        <v>38.4677419354839</v>
      </c>
      <c r="H16" s="197"/>
      <c r="I16" s="7"/>
      <c r="J16" s="198"/>
      <c r="K16" s="93" t="str">
        <f aca="false">IF(I16&gt;0,I16*H16*(1-J16),"")</f>
        <v/>
      </c>
    </row>
    <row r="17" customFormat="false" ht="12.8" hidden="false" customHeight="false" outlineLevel="0" collapsed="false">
      <c r="B17" s="179" t="s">
        <v>418</v>
      </c>
      <c r="C17" s="17" t="s">
        <v>346</v>
      </c>
      <c r="D17" s="180" t="n">
        <v>10.4166666666667</v>
      </c>
      <c r="E17" s="180" t="n">
        <v>20.8333333333333</v>
      </c>
      <c r="F17" s="180" t="n">
        <f aca="false">IF(D17&gt;0,D17*Récapitulatif!$E$2/Récapitulatif!$E$1,"")</f>
        <v>12.8225806451613</v>
      </c>
      <c r="G17" s="180" t="n">
        <f aca="false">IF(E17&gt;0,E17*Récapitulatif!$E$2/Récapitulatif!$E$1,"")</f>
        <v>25.6451612903225</v>
      </c>
      <c r="H17" s="197"/>
      <c r="I17" s="7"/>
      <c r="J17" s="198"/>
      <c r="K17" s="93" t="str">
        <f aca="false">IF(I17&gt;0,I17*H17*(1-J17),"")</f>
        <v/>
      </c>
    </row>
    <row r="18" customFormat="false" ht="12.8" hidden="false" customHeight="false" outlineLevel="0" collapsed="false">
      <c r="B18" s="179" t="s">
        <v>419</v>
      </c>
      <c r="C18" s="17" t="s">
        <v>346</v>
      </c>
      <c r="D18" s="180" t="n">
        <v>35.4166666666667</v>
      </c>
      <c r="E18" s="180" t="n">
        <v>87.5</v>
      </c>
      <c r="F18" s="180" t="n">
        <f aca="false">IF(D18&gt;0,D18*Récapitulatif!$E$2/Récapitulatif!$E$1,"")</f>
        <v>43.5967741935484</v>
      </c>
      <c r="G18" s="180" t="n">
        <f aca="false">IF(E18&gt;0,E18*Récapitulatif!$E$2/Récapitulatif!$E$1,"")</f>
        <v>107.709677419355</v>
      </c>
      <c r="H18" s="197"/>
      <c r="I18" s="7"/>
      <c r="J18" s="198"/>
      <c r="K18" s="93" t="str">
        <f aca="false">IF(I18&gt;0,I18*H18*(1-J18),"")</f>
        <v/>
      </c>
    </row>
    <row r="19" customFormat="false" ht="12.8" hidden="false" customHeight="false" outlineLevel="0" collapsed="false">
      <c r="B19" s="179" t="s">
        <v>420</v>
      </c>
      <c r="C19" s="17" t="s">
        <v>348</v>
      </c>
      <c r="D19" s="180" t="n">
        <v>6.05208333333333</v>
      </c>
      <c r="F19" s="180" t="n">
        <f aca="false">IF(D19&gt;0,D19*Récapitulatif!$E$2/Récapitulatif!$E$1,"")</f>
        <v>7.44991935483871</v>
      </c>
      <c r="G19" s="180" t="str">
        <f aca="false">IF(E19&gt;0,E19*Récapitulatif!$E$2/Récapitulatif!$E$1,"")</f>
        <v/>
      </c>
      <c r="H19" s="197"/>
      <c r="I19" s="7"/>
      <c r="J19" s="198"/>
      <c r="K19" s="93" t="str">
        <f aca="false">IF(I19&gt;0,I19*H19*(1-J19),"")</f>
        <v/>
      </c>
    </row>
    <row r="20" customFormat="false" ht="12.8" hidden="false" customHeight="false" outlineLevel="0" collapsed="false">
      <c r="B20" s="179" t="s">
        <v>421</v>
      </c>
      <c r="C20" s="17" t="s">
        <v>348</v>
      </c>
      <c r="D20" s="180" t="n">
        <v>14.25</v>
      </c>
      <c r="F20" s="180" t="n">
        <f aca="false">IF(D20&gt;0,D20*Récapitulatif!$E$2/Récapitulatif!$E$1,"")</f>
        <v>17.5412903225806</v>
      </c>
      <c r="G20" s="180" t="str">
        <f aca="false">IF(E20&gt;0,E20*Récapitulatif!$E$2/Récapitulatif!$E$1,"")</f>
        <v/>
      </c>
      <c r="H20" s="197"/>
      <c r="I20" s="7"/>
      <c r="J20" s="198"/>
      <c r="K20" s="93" t="str">
        <f aca="false">IF(I20&gt;0,I20*H20*(1-J20),"")</f>
        <v/>
      </c>
    </row>
    <row r="21" customFormat="false" ht="12.8" hidden="false" customHeight="false" outlineLevel="0" collapsed="false">
      <c r="B21" s="179" t="s">
        <v>422</v>
      </c>
      <c r="C21" s="17" t="s">
        <v>348</v>
      </c>
      <c r="D21" s="180" t="n">
        <v>8.19791666666667</v>
      </c>
      <c r="F21" s="180" t="n">
        <f aca="false">IF(D21&gt;0,D21*Récapitulatif!$E$2/Récapitulatif!$E$1,"")</f>
        <v>10.0913709677419</v>
      </c>
      <c r="G21" s="180" t="str">
        <f aca="false">IF(E21&gt;0,E21*Récapitulatif!$E$2/Récapitulatif!$E$1,"")</f>
        <v/>
      </c>
      <c r="H21" s="197"/>
      <c r="I21" s="7"/>
      <c r="J21" s="198"/>
      <c r="K21" s="93" t="str">
        <f aca="false">IF(I21&gt;0,I21*H21*(1-J21),"")</f>
        <v/>
      </c>
    </row>
    <row r="22" customFormat="false" ht="12.8" hidden="false" customHeight="false" outlineLevel="0" collapsed="false">
      <c r="B22" s="179" t="s">
        <v>423</v>
      </c>
      <c r="C22" s="17" t="s">
        <v>348</v>
      </c>
      <c r="D22" s="180" t="n">
        <v>14.6041666666667</v>
      </c>
      <c r="E22" s="180" t="n">
        <v>16.7395833333333</v>
      </c>
      <c r="F22" s="180" t="n">
        <f aca="false">IF(D22&gt;0,D22*Récapitulatif!$E$2/Récapitulatif!$E$1,"")</f>
        <v>17.9772580645162</v>
      </c>
      <c r="G22" s="180" t="n">
        <f aca="false">IF(E22&gt;0,E22*Récapitulatif!$E$2/Récapitulatif!$E$1,"")</f>
        <v>20.6058870967742</v>
      </c>
      <c r="H22" s="197"/>
      <c r="I22" s="7"/>
      <c r="J22" s="198"/>
      <c r="K22" s="93" t="str">
        <f aca="false">IF(I22&gt;0,I22*H22*(1-J22),"")</f>
        <v/>
      </c>
    </row>
    <row r="23" customFormat="false" ht="12.8" hidden="false" customHeight="false" outlineLevel="0" collapsed="false">
      <c r="B23" s="179" t="s">
        <v>424</v>
      </c>
      <c r="C23" s="17" t="s">
        <v>348</v>
      </c>
      <c r="D23" s="180" t="n">
        <v>17.1041666666667</v>
      </c>
      <c r="F23" s="180" t="n">
        <f aca="false">IF(D23&gt;0,D23*Récapitulatif!$E$2/Récapitulatif!$E$1,"")</f>
        <v>21.0546774193549</v>
      </c>
      <c r="G23" s="180" t="str">
        <f aca="false">IF(E23&gt;0,E23*Récapitulatif!$E$2/Récapitulatif!$E$1,"")</f>
        <v/>
      </c>
      <c r="H23" s="197"/>
      <c r="I23" s="7"/>
      <c r="J23" s="198"/>
      <c r="K23" s="93" t="str">
        <f aca="false">IF(I23&gt;0,I23*H23*(1-J23),"")</f>
        <v/>
      </c>
    </row>
    <row r="24" customFormat="false" ht="12.8" hidden="false" customHeight="false" outlineLevel="0" collapsed="false">
      <c r="B24" s="179" t="s">
        <v>425</v>
      </c>
      <c r="C24" s="17" t="s">
        <v>348</v>
      </c>
      <c r="D24" s="180" t="n">
        <v>23.15625</v>
      </c>
      <c r="E24" s="180" t="n">
        <v>17.34375</v>
      </c>
      <c r="F24" s="180" t="n">
        <f aca="false">IF(D24&gt;0,D24*Récapitulatif!$E$2/Récapitulatif!$E$1,"")</f>
        <v>28.5045967741935</v>
      </c>
      <c r="G24" s="180" t="n">
        <f aca="false">IF(E24&gt;0,E24*Récapitulatif!$E$2/Récapitulatif!$E$1,"")</f>
        <v>21.3495967741935</v>
      </c>
      <c r="H24" s="197"/>
      <c r="I24" s="7"/>
      <c r="J24" s="198"/>
      <c r="K24" s="93" t="str">
        <f aca="false">IF(I24&gt;0,I24*H24*(1-J24),"")</f>
        <v/>
      </c>
    </row>
    <row r="25" customFormat="false" ht="12.8" hidden="false" customHeight="false" outlineLevel="0" collapsed="false">
      <c r="B25" s="179" t="s">
        <v>426</v>
      </c>
      <c r="C25" s="17" t="s">
        <v>348</v>
      </c>
      <c r="D25" s="180" t="n">
        <v>27.0729166666667</v>
      </c>
      <c r="E25" s="180" t="n">
        <v>33.84375</v>
      </c>
      <c r="F25" s="180" t="n">
        <f aca="false">IF(D25&gt;0,D25*Récapitulatif!$E$2/Récapitulatif!$E$1,"")</f>
        <v>33.3258870967742</v>
      </c>
      <c r="G25" s="180" t="n">
        <f aca="false">IF(E25&gt;0,E25*Récapitulatif!$E$2/Récapitulatif!$E$1,"")</f>
        <v>41.660564516129</v>
      </c>
      <c r="H25" s="197"/>
      <c r="I25" s="7"/>
      <c r="J25" s="198"/>
      <c r="K25" s="93" t="str">
        <f aca="false">IF(I25&gt;0,I25*H25*(1-J25),"")</f>
        <v/>
      </c>
    </row>
    <row r="26" customFormat="false" ht="12.8" hidden="false" customHeight="false" outlineLevel="0" collapsed="false">
      <c r="B26" s="179" t="s">
        <v>427</v>
      </c>
      <c r="C26" s="17" t="s">
        <v>428</v>
      </c>
      <c r="D26" s="180" t="n">
        <v>5052.08333333333</v>
      </c>
      <c r="E26" s="180" t="n">
        <v>5729.16666666667</v>
      </c>
      <c r="F26" s="180" t="n">
        <f aca="false">IF(D26&gt;0,D26*Récapitulatif!$E$2/Récapitulatif!$E$1,"")</f>
        <v>6218.95161290322</v>
      </c>
      <c r="G26" s="180" t="n">
        <f aca="false">IF(E26&gt;0,E26*Récapitulatif!$E$2/Récapitulatif!$E$1,"")</f>
        <v>7052.41935483871</v>
      </c>
      <c r="H26" s="197"/>
      <c r="I26" s="7"/>
      <c r="J26" s="198"/>
      <c r="K26" s="93" t="str">
        <f aca="false">IF(I26&gt;0,I26*H26*(1-J26),"")</f>
        <v/>
      </c>
    </row>
    <row r="27" customFormat="false" ht="12.8" hidden="false" customHeight="false" outlineLevel="0" collapsed="false">
      <c r="B27" s="179" t="s">
        <v>429</v>
      </c>
      <c r="C27" s="17" t="s">
        <v>346</v>
      </c>
      <c r="D27" s="180" t="n">
        <v>58.78125</v>
      </c>
      <c r="F27" s="180" t="n">
        <f aca="false">IF(D27&gt;0,D27*Récapitulatif!$E$2/Récapitulatif!$E$1,"")</f>
        <v>72.3578225806452</v>
      </c>
      <c r="G27" s="180" t="str">
        <f aca="false">IF(E27&gt;0,E27*Récapitulatif!$E$2/Récapitulatif!$E$1,"")</f>
        <v/>
      </c>
      <c r="H27" s="197"/>
      <c r="I27" s="7"/>
      <c r="J27" s="198"/>
      <c r="K27" s="93" t="str">
        <f aca="false">IF(I27&gt;0,I27*H27*(1-J27),"")</f>
        <v/>
      </c>
    </row>
    <row r="28" customFormat="false" ht="12.8" hidden="false" customHeight="false" outlineLevel="0" collapsed="false">
      <c r="B28" s="179" t="s">
        <v>430</v>
      </c>
      <c r="C28" s="17" t="s">
        <v>346</v>
      </c>
      <c r="D28" s="180" t="n">
        <v>30.8125</v>
      </c>
      <c r="F28" s="180" t="n">
        <f aca="false">IF(D28&gt;0,D28*Récapitulatif!$E$2/Récapitulatif!$E$1,"")</f>
        <v>37.9291935483871</v>
      </c>
      <c r="G28" s="180" t="str">
        <f aca="false">IF(E28&gt;0,E28*Récapitulatif!$E$2/Récapitulatif!$E$1,"")</f>
        <v/>
      </c>
      <c r="H28" s="197"/>
      <c r="I28" s="7"/>
      <c r="J28" s="198"/>
      <c r="K28" s="93" t="str">
        <f aca="false">IF(I28&gt;0,I28*H28*(1-J28),"")</f>
        <v/>
      </c>
    </row>
    <row r="29" customFormat="false" ht="12.8" hidden="false" customHeight="false" outlineLevel="0" collapsed="false">
      <c r="B29" s="179" t="s">
        <v>431</v>
      </c>
      <c r="C29" s="17" t="s">
        <v>346</v>
      </c>
      <c r="D29" s="180" t="n">
        <v>34.7395833333333</v>
      </c>
      <c r="F29" s="180" t="n">
        <f aca="false">IF(D29&gt;0,D29*Récapitulatif!$E$2/Récapitulatif!$E$1,"")</f>
        <v>42.7633064516129</v>
      </c>
      <c r="G29" s="180" t="str">
        <f aca="false">IF(E29&gt;0,E29*Récapitulatif!$E$2/Récapitulatif!$E$1,"")</f>
        <v/>
      </c>
      <c r="H29" s="197"/>
      <c r="I29" s="7"/>
      <c r="J29" s="198"/>
      <c r="K29" s="93" t="str">
        <f aca="false">IF(I29&gt;0,I29*H29*(1-J29),"")</f>
        <v/>
      </c>
    </row>
    <row r="30" customFormat="false" ht="12.8" hidden="false" customHeight="false" outlineLevel="0" collapsed="false">
      <c r="B30" s="179" t="s">
        <v>432</v>
      </c>
      <c r="C30" s="17" t="s">
        <v>346</v>
      </c>
      <c r="D30" s="180" t="n">
        <v>50.9479166666667</v>
      </c>
      <c r="F30" s="180" t="n">
        <f aca="false">IF(D30&gt;0,D30*Récapitulatif!$E$2/Récapitulatif!$E$1,"")</f>
        <v>62.7152419354839</v>
      </c>
      <c r="G30" s="180" t="str">
        <f aca="false">IF(E30&gt;0,E30*Récapitulatif!$E$2/Récapitulatif!$E$1,"")</f>
        <v/>
      </c>
      <c r="H30" s="197"/>
      <c r="I30" s="7"/>
      <c r="J30" s="198"/>
      <c r="K30" s="93" t="str">
        <f aca="false">IF(I30&gt;0,I30*H30*(1-J30),"")</f>
        <v/>
      </c>
    </row>
    <row r="31" customFormat="false" ht="12.8" hidden="false" customHeight="false" outlineLevel="0" collapsed="false">
      <c r="B31" s="179" t="s">
        <v>433</v>
      </c>
      <c r="C31" s="17" t="s">
        <v>346</v>
      </c>
      <c r="D31" s="180" t="n">
        <v>57.71875</v>
      </c>
      <c r="E31" s="180" t="n">
        <v>61.1041666666667</v>
      </c>
      <c r="F31" s="180" t="n">
        <f aca="false">IF(D31&gt;0,D31*Récapitulatif!$E$2/Récapitulatif!$E$1,"")</f>
        <v>71.0499193548387</v>
      </c>
      <c r="G31" s="180" t="n">
        <f aca="false">IF(E31&gt;0,E31*Récapitulatif!$E$2/Récapitulatif!$E$1,"")</f>
        <v>75.2172580645162</v>
      </c>
      <c r="H31" s="197"/>
      <c r="I31" s="7"/>
      <c r="J31" s="198"/>
      <c r="K31" s="93" t="str">
        <f aca="false">IF(I31&gt;0,I31*H31*(1-J31),"")</f>
        <v/>
      </c>
    </row>
    <row r="32" customFormat="false" ht="12.8" hidden="false" customHeight="false" outlineLevel="0" collapsed="false">
      <c r="B32" s="179" t="s">
        <v>434</v>
      </c>
      <c r="C32" s="17" t="s">
        <v>346</v>
      </c>
      <c r="D32" s="180" t="n">
        <v>40.6145833333333</v>
      </c>
      <c r="F32" s="180" t="n">
        <f aca="false">IF(D32&gt;0,D32*Récapitulatif!$E$2/Récapitulatif!$E$1,"")</f>
        <v>49.9952419354838</v>
      </c>
      <c r="G32" s="180" t="str">
        <f aca="false">IF(E32&gt;0,E32*Récapitulatif!$E$2/Récapitulatif!$E$1,"")</f>
        <v/>
      </c>
      <c r="H32" s="197"/>
      <c r="I32" s="7"/>
      <c r="J32" s="198"/>
      <c r="K32" s="93" t="str">
        <f aca="false">IF(I32&gt;0,I32*H32*(1-J32),"")</f>
        <v/>
      </c>
    </row>
    <row r="33" customFormat="false" ht="12.8" hidden="false" customHeight="false" outlineLevel="0" collapsed="false">
      <c r="B33" s="179" t="s">
        <v>435</v>
      </c>
      <c r="C33" s="17" t="s">
        <v>346</v>
      </c>
      <c r="D33" s="180" t="n">
        <v>52.5520833333333</v>
      </c>
      <c r="F33" s="180" t="n">
        <f aca="false">IF(D33&gt;0,D33*Récapitulatif!$E$2/Récapitulatif!$E$1,"")</f>
        <v>64.6899193548387</v>
      </c>
      <c r="G33" s="180" t="str">
        <f aca="false">IF(E33&gt;0,E33*Récapitulatif!$E$2/Récapitulatif!$E$1,"")</f>
        <v/>
      </c>
      <c r="H33" s="197"/>
      <c r="I33" s="7"/>
      <c r="J33" s="198"/>
      <c r="K33" s="93" t="str">
        <f aca="false">IF(I33&gt;0,I33*H33*(1-J33),"")</f>
        <v/>
      </c>
    </row>
    <row r="34" customFormat="false" ht="12.8" hidden="false" customHeight="false" outlineLevel="0" collapsed="false">
      <c r="B34" s="179" t="s">
        <v>436</v>
      </c>
      <c r="C34" s="17" t="s">
        <v>346</v>
      </c>
      <c r="D34" s="180" t="n">
        <v>57.71875</v>
      </c>
      <c r="F34" s="180" t="n">
        <f aca="false">IF(D34&gt;0,D34*Récapitulatif!$E$2/Récapitulatif!$E$1,"")</f>
        <v>71.0499193548387</v>
      </c>
      <c r="G34" s="180" t="str">
        <f aca="false">IF(E34&gt;0,E34*Récapitulatif!$E$2/Récapitulatif!$E$1,"")</f>
        <v/>
      </c>
      <c r="H34" s="197"/>
      <c r="I34" s="7"/>
      <c r="J34" s="198"/>
      <c r="K34" s="93" t="str">
        <f aca="false">IF(I34&gt;0,I34*H34*(1-J34),"")</f>
        <v/>
      </c>
    </row>
    <row r="35" customFormat="false" ht="12.8" hidden="false" customHeight="false" outlineLevel="0" collapsed="false">
      <c r="B35" s="179" t="s">
        <v>437</v>
      </c>
      <c r="C35" s="17" t="s">
        <v>346</v>
      </c>
      <c r="D35" s="180" t="n">
        <v>49.5208333333333</v>
      </c>
      <c r="F35" s="180" t="n">
        <f aca="false">IF(D35&gt;0,D35*Récapitulatif!$E$2/Récapitulatif!$E$1,"")</f>
        <v>60.9585483870967</v>
      </c>
      <c r="G35" s="180" t="str">
        <f aca="false">IF(E35&gt;0,E35*Récapitulatif!$E$2/Récapitulatif!$E$1,"")</f>
        <v/>
      </c>
      <c r="H35" s="197"/>
      <c r="I35" s="7"/>
      <c r="J35" s="198"/>
      <c r="K35" s="93" t="str">
        <f aca="false">IF(I35&gt;0,I35*H35*(1-J35),"")</f>
        <v/>
      </c>
    </row>
    <row r="36" customFormat="false" ht="12.8" hidden="false" customHeight="false" outlineLevel="0" collapsed="false">
      <c r="B36" s="179" t="s">
        <v>438</v>
      </c>
      <c r="C36" s="17" t="s">
        <v>346</v>
      </c>
      <c r="D36" s="180" t="n">
        <v>59.1354166666667</v>
      </c>
      <c r="F36" s="180" t="n">
        <f aca="false">IF(D36&gt;0,D36*Récapitulatif!$E$2/Récapitulatif!$E$1,"")</f>
        <v>72.7937903225807</v>
      </c>
      <c r="G36" s="180" t="str">
        <f aca="false">IF(E36&gt;0,E36*Récapitulatif!$E$2/Récapitulatif!$E$1,"")</f>
        <v/>
      </c>
      <c r="H36" s="197"/>
      <c r="I36" s="7"/>
      <c r="J36" s="198"/>
      <c r="K36" s="93" t="str">
        <f aca="false">IF(I36&gt;0,I36*H36*(1-J36),"")</f>
        <v/>
      </c>
    </row>
    <row r="37" customFormat="false" ht="12.8" hidden="false" customHeight="false" outlineLevel="0" collapsed="false">
      <c r="B37" s="179" t="s">
        <v>439</v>
      </c>
      <c r="C37" s="17" t="s">
        <v>346</v>
      </c>
      <c r="D37" s="180" t="n">
        <v>60.03125</v>
      </c>
      <c r="F37" s="180" t="n">
        <f aca="false">IF(D37&gt;0,D37*Récapitulatif!$E$2/Récapitulatif!$E$1,"")</f>
        <v>73.8965322580645</v>
      </c>
      <c r="G37" s="180" t="str">
        <f aca="false">IF(E37&gt;0,E37*Récapitulatif!$E$2/Récapitulatif!$E$1,"")</f>
        <v/>
      </c>
      <c r="H37" s="197"/>
      <c r="I37" s="7"/>
      <c r="J37" s="198"/>
      <c r="K37" s="93" t="str">
        <f aca="false">IF(I37&gt;0,I37*H37*(1-J37),"")</f>
        <v/>
      </c>
    </row>
    <row r="38" customFormat="false" ht="12.8" hidden="false" customHeight="false" outlineLevel="0" collapsed="false">
      <c r="B38" s="179" t="s">
        <v>440</v>
      </c>
      <c r="C38" s="17" t="s">
        <v>346</v>
      </c>
      <c r="D38" s="180" t="n">
        <v>118.8125</v>
      </c>
      <c r="E38" s="180" t="n">
        <v>95.125</v>
      </c>
      <c r="F38" s="180" t="n">
        <f aca="false">IF(D38&gt;0,D38*Récapitulatif!$E$2/Récapitulatif!$E$1,"")</f>
        <v>146.25435483871</v>
      </c>
      <c r="G38" s="180" t="n">
        <f aca="false">IF(E38&gt;0,E38*Récapitulatif!$E$2/Récapitulatif!$E$1,"")</f>
        <v>117.095806451613</v>
      </c>
      <c r="H38" s="197"/>
      <c r="I38" s="7"/>
      <c r="J38" s="198"/>
      <c r="K38" s="93" t="str">
        <f aca="false">IF(I38&gt;0,I38*H38*(1-J38),"")</f>
        <v/>
      </c>
    </row>
    <row r="39" customFormat="false" ht="12.8" hidden="false" customHeight="false" outlineLevel="0" collapsed="false">
      <c r="B39" s="179" t="s">
        <v>441</v>
      </c>
      <c r="C39" s="17" t="s">
        <v>346</v>
      </c>
      <c r="D39" s="180" t="n">
        <v>101.895833333333</v>
      </c>
      <c r="F39" s="180" t="n">
        <f aca="false">IF(D39&gt;0,D39*Récapitulatif!$E$2/Récapitulatif!$E$1,"")</f>
        <v>125.430483870967</v>
      </c>
      <c r="G39" s="180" t="str">
        <f aca="false">IF(E39&gt;0,E39*Récapitulatif!$E$2/Récapitulatif!$E$1,"")</f>
        <v/>
      </c>
      <c r="H39" s="197"/>
      <c r="I39" s="7"/>
      <c r="J39" s="198"/>
      <c r="K39" s="93" t="str">
        <f aca="false">IF(I39&gt;0,I39*H39*(1-J39),"")</f>
        <v/>
      </c>
    </row>
    <row r="40" customFormat="false" ht="12.8" hidden="false" customHeight="false" outlineLevel="0" collapsed="false">
      <c r="B40" s="179" t="s">
        <v>442</v>
      </c>
      <c r="C40" s="17" t="s">
        <v>346</v>
      </c>
      <c r="D40" s="180" t="n">
        <v>166.375</v>
      </c>
      <c r="F40" s="180" t="n">
        <f aca="false">IF(D40&gt;0,D40*Récapitulatif!$E$2/Récapitulatif!$E$1,"")</f>
        <v>204.802258064516</v>
      </c>
      <c r="G40" s="180" t="str">
        <f aca="false">IF(E40&gt;0,E40*Récapitulatif!$E$2/Récapitulatif!$E$1,"")</f>
        <v/>
      </c>
      <c r="H40" s="197"/>
      <c r="I40" s="7"/>
      <c r="J40" s="198"/>
      <c r="K40" s="93" t="str">
        <f aca="false">IF(I40&gt;0,I40*H40*(1-J40),"")</f>
        <v/>
      </c>
    </row>
    <row r="41" customFormat="false" ht="12.8" hidden="false" customHeight="false" outlineLevel="0" collapsed="false">
      <c r="B41" s="179" t="s">
        <v>443</v>
      </c>
      <c r="C41" s="17" t="s">
        <v>346</v>
      </c>
      <c r="D41" s="180" t="n">
        <v>173.854166666667</v>
      </c>
      <c r="F41" s="180" t="n">
        <f aca="false">IF(D41&gt;0,D41*Récapitulatif!$E$2/Récapitulatif!$E$1,"")</f>
        <v>214.008870967742</v>
      </c>
      <c r="G41" s="180" t="str">
        <f aca="false">IF(E41&gt;0,E41*Récapitulatif!$E$2/Récapitulatif!$E$1,"")</f>
        <v/>
      </c>
      <c r="H41" s="197"/>
      <c r="I41" s="7"/>
      <c r="J41" s="198"/>
      <c r="K41" s="93" t="str">
        <f aca="false">IF(I41&gt;0,I41*H41*(1-J41),"")</f>
        <v/>
      </c>
    </row>
    <row r="42" customFormat="false" ht="12.8" hidden="false" customHeight="false" outlineLevel="0" collapsed="false">
      <c r="B42" s="179" t="s">
        <v>444</v>
      </c>
      <c r="C42" s="17" t="s">
        <v>346</v>
      </c>
      <c r="D42" s="180" t="n">
        <v>244.395833333333</v>
      </c>
      <c r="F42" s="180" t="n">
        <f aca="false">IF(D42&gt;0,D42*Récapitulatif!$E$2/Récapitulatif!$E$1,"")</f>
        <v>300.843387096774</v>
      </c>
      <c r="G42" s="180" t="str">
        <f aca="false">IF(E42&gt;0,E42*Récapitulatif!$E$2/Récapitulatif!$E$1,"")</f>
        <v/>
      </c>
      <c r="H42" s="197"/>
      <c r="I42" s="7"/>
      <c r="J42" s="198"/>
      <c r="K42" s="93" t="str">
        <f aca="false">IF(I42&gt;0,I42*H42*(1-J42),"")</f>
        <v/>
      </c>
    </row>
    <row r="43" customFormat="false" ht="12.8" hidden="false" customHeight="false" outlineLevel="0" collapsed="false">
      <c r="B43" s="179" t="s">
        <v>445</v>
      </c>
      <c r="C43" s="17" t="s">
        <v>346</v>
      </c>
      <c r="D43" s="180" t="n">
        <v>137.520833333333</v>
      </c>
      <c r="F43" s="180" t="n">
        <f aca="false">IF(D43&gt;0,D43*Récapitulatif!$E$2/Récapitulatif!$E$1,"")</f>
        <v>169.283709677419</v>
      </c>
      <c r="G43" s="180" t="str">
        <f aca="false">IF(E43&gt;0,E43*Récapitulatif!$E$2/Récapitulatif!$E$1,"")</f>
        <v/>
      </c>
      <c r="H43" s="197"/>
      <c r="I43" s="7"/>
      <c r="J43" s="198"/>
      <c r="K43" s="93" t="str">
        <f aca="false">IF(I43&gt;0,I43*H43*(1-J43),"")</f>
        <v/>
      </c>
    </row>
    <row r="44" customFormat="false" ht="12.8" hidden="false" customHeight="false" outlineLevel="0" collapsed="false">
      <c r="B44" s="179" t="s">
        <v>446</v>
      </c>
      <c r="C44" s="17" t="s">
        <v>346</v>
      </c>
      <c r="D44" s="180" t="n">
        <v>33.4895833333333</v>
      </c>
      <c r="F44" s="180" t="n">
        <f aca="false">IF(D44&gt;0,D44*Récapitulatif!$E$2/Récapitulatif!$E$1,"")</f>
        <v>41.2245967741935</v>
      </c>
      <c r="G44" s="180" t="str">
        <f aca="false">IF(E44&gt;0,E44*Récapitulatif!$E$2/Récapitulatif!$E$1,"")</f>
        <v/>
      </c>
      <c r="H44" s="197"/>
      <c r="I44" s="7"/>
      <c r="J44" s="198"/>
      <c r="K44" s="93" t="str">
        <f aca="false">IF(I44&gt;0,I44*H44*(1-J44),"")</f>
        <v/>
      </c>
    </row>
    <row r="45" customFormat="false" ht="12.8" hidden="false" customHeight="false" outlineLevel="0" collapsed="false">
      <c r="B45" s="179" t="s">
        <v>447</v>
      </c>
      <c r="C45" s="17" t="s">
        <v>346</v>
      </c>
      <c r="D45" s="180" t="n">
        <v>31.8854166666667</v>
      </c>
      <c r="F45" s="180" t="n">
        <f aca="false">IF(D45&gt;0,D45*Récapitulatif!$E$2/Récapitulatif!$E$1,"")</f>
        <v>39.2499193548388</v>
      </c>
      <c r="G45" s="180" t="str">
        <f aca="false">IF(E45&gt;0,E45*Récapitulatif!$E$2/Récapitulatif!$E$1,"")</f>
        <v/>
      </c>
      <c r="H45" s="197"/>
      <c r="I45" s="7"/>
      <c r="J45" s="198"/>
      <c r="K45" s="93" t="str">
        <f aca="false">IF(I45&gt;0,I45*H45*(1-J45),"")</f>
        <v/>
      </c>
    </row>
    <row r="46" customFormat="false" ht="12.8" hidden="false" customHeight="false" outlineLevel="0" collapsed="false">
      <c r="B46" s="179" t="s">
        <v>448</v>
      </c>
      <c r="C46" s="17" t="s">
        <v>346</v>
      </c>
      <c r="D46" s="180" t="n">
        <v>30.28125</v>
      </c>
      <c r="F46" s="180" t="n">
        <f aca="false">IF(D46&gt;0,D46*Récapitulatif!$E$2/Récapitulatif!$E$1,"")</f>
        <v>37.2752419354839</v>
      </c>
      <c r="G46" s="180" t="str">
        <f aca="false">IF(E46&gt;0,E46*Récapitulatif!$E$2/Récapitulatif!$E$1,"")</f>
        <v/>
      </c>
      <c r="H46" s="197"/>
      <c r="I46" s="7"/>
      <c r="J46" s="198"/>
      <c r="K46" s="93" t="str">
        <f aca="false">IF(I46&gt;0,I46*H46*(1-J46),"")</f>
        <v/>
      </c>
    </row>
    <row r="47" customFormat="false" ht="12.8" hidden="false" customHeight="false" outlineLevel="0" collapsed="false">
      <c r="B47" s="179" t="s">
        <v>449</v>
      </c>
      <c r="C47" s="17" t="s">
        <v>346</v>
      </c>
      <c r="D47" s="180" t="n">
        <v>6.05208333333333</v>
      </c>
      <c r="F47" s="180" t="n">
        <f aca="false">IF(D47&gt;0,D47*Récapitulatif!$E$2/Récapitulatif!$E$1,"")</f>
        <v>7.44991935483871</v>
      </c>
      <c r="G47" s="180" t="str">
        <f aca="false">IF(E47&gt;0,E47*Récapitulatif!$E$2/Récapitulatif!$E$1,"")</f>
        <v/>
      </c>
      <c r="H47" s="197"/>
      <c r="I47" s="7"/>
      <c r="J47" s="198"/>
      <c r="K47" s="93" t="str">
        <f aca="false">IF(I47&gt;0,I47*H47*(1-J47),"")</f>
        <v/>
      </c>
    </row>
    <row r="48" customFormat="false" ht="12.8" hidden="false" customHeight="false" outlineLevel="0" collapsed="false">
      <c r="B48" s="179" t="s">
        <v>450</v>
      </c>
      <c r="C48" s="17" t="s">
        <v>346</v>
      </c>
      <c r="D48" s="180" t="n">
        <v>7.83333333333333</v>
      </c>
      <c r="F48" s="180" t="n">
        <f aca="false">IF(D48&gt;0,D48*Récapitulatif!$E$2/Récapitulatif!$E$1,"")</f>
        <v>9.64258064516129</v>
      </c>
      <c r="G48" s="180" t="str">
        <f aca="false">IF(E48&gt;0,E48*Récapitulatif!$E$2/Récapitulatif!$E$1,"")</f>
        <v/>
      </c>
      <c r="H48" s="197"/>
      <c r="I48" s="7"/>
      <c r="J48" s="198"/>
      <c r="K48" s="93" t="str">
        <f aca="false">IF(I48&gt;0,I48*H48*(1-J48),"")</f>
        <v/>
      </c>
    </row>
    <row r="49" customFormat="false" ht="12.8" hidden="false" customHeight="false" outlineLevel="0" collapsed="false">
      <c r="B49" s="179" t="s">
        <v>451</v>
      </c>
      <c r="C49" s="17" t="s">
        <v>346</v>
      </c>
      <c r="D49" s="180" t="n">
        <v>7.65625</v>
      </c>
      <c r="F49" s="180" t="n">
        <f aca="false">IF(D49&gt;0,D49*Récapitulatif!$E$2/Récapitulatif!$E$1,"")</f>
        <v>9.42459677419355</v>
      </c>
      <c r="G49" s="180" t="str">
        <f aca="false">IF(E49&gt;0,E49*Récapitulatif!$E$2/Récapitulatif!$E$1,"")</f>
        <v/>
      </c>
      <c r="H49" s="197"/>
      <c r="I49" s="7"/>
      <c r="J49" s="198"/>
      <c r="K49" s="93" t="str">
        <f aca="false">IF(I49&gt;0,I49*H49*(1-J49),"")</f>
        <v/>
      </c>
    </row>
    <row r="50" customFormat="false" ht="12.8" hidden="false" customHeight="false" outlineLevel="0" collapsed="false">
      <c r="B50" s="179" t="s">
        <v>452</v>
      </c>
      <c r="C50" s="17" t="s">
        <v>346</v>
      </c>
      <c r="D50" s="180" t="n">
        <v>18.7083333333333</v>
      </c>
      <c r="F50" s="180" t="n">
        <f aca="false">IF(D50&gt;0,D50*Récapitulatif!$E$2/Récapitulatif!$E$1,"")</f>
        <v>23.0293548387096</v>
      </c>
      <c r="G50" s="180" t="str">
        <f aca="false">IF(E50&gt;0,E50*Récapitulatif!$E$2/Récapitulatif!$E$1,"")</f>
        <v/>
      </c>
      <c r="H50" s="197"/>
      <c r="I50" s="7"/>
      <c r="J50" s="198"/>
      <c r="K50" s="93" t="str">
        <f aca="false">IF(I50&gt;0,I50*H50*(1-J50),"")</f>
        <v/>
      </c>
    </row>
    <row r="51" customFormat="false" ht="12.8" hidden="false" customHeight="false" outlineLevel="0" collapsed="false">
      <c r="B51" s="179" t="s">
        <v>453</v>
      </c>
      <c r="C51" s="17" t="s">
        <v>346</v>
      </c>
      <c r="D51" s="180" t="n">
        <v>33.3125</v>
      </c>
      <c r="F51" s="180" t="n">
        <f aca="false">IF(D51&gt;0,D51*Récapitulatif!$E$2/Récapitulatif!$E$1,"")</f>
        <v>41.0066129032258</v>
      </c>
      <c r="G51" s="180" t="str">
        <f aca="false">IF(E51&gt;0,E51*Récapitulatif!$E$2/Récapitulatif!$E$1,"")</f>
        <v/>
      </c>
      <c r="H51" s="197"/>
      <c r="I51" s="7"/>
      <c r="J51" s="198"/>
      <c r="K51" s="93" t="str">
        <f aca="false">IF(I51&gt;0,I51*H51*(1-J51),"")</f>
        <v/>
      </c>
    </row>
    <row r="52" customFormat="false" ht="12.8" hidden="false" customHeight="false" outlineLevel="0" collapsed="false">
      <c r="B52" s="179" t="s">
        <v>454</v>
      </c>
      <c r="C52" s="17" t="s">
        <v>346</v>
      </c>
      <c r="D52" s="180" t="n">
        <v>19.9479166666667</v>
      </c>
      <c r="F52" s="180" t="n">
        <f aca="false">IF(D52&gt;0,D52*Récapitulatif!$E$2/Récapitulatif!$E$1,"")</f>
        <v>24.5552419354839</v>
      </c>
      <c r="G52" s="180" t="str">
        <f aca="false">IF(E52&gt;0,E52*Récapitulatif!$E$2/Récapitulatif!$E$1,"")</f>
        <v/>
      </c>
      <c r="H52" s="197"/>
      <c r="I52" s="7"/>
      <c r="J52" s="198"/>
      <c r="K52" s="93" t="str">
        <f aca="false">IF(I52&gt;0,I52*H52*(1-J52),"")</f>
        <v/>
      </c>
    </row>
    <row r="53" customFormat="false" ht="12.8" hidden="false" customHeight="false" outlineLevel="0" collapsed="false">
      <c r="B53" s="179" t="s">
        <v>455</v>
      </c>
      <c r="C53" s="17" t="s">
        <v>346</v>
      </c>
      <c r="D53" s="180" t="n">
        <v>51.65625</v>
      </c>
      <c r="F53" s="180" t="n">
        <f aca="false">IF(D53&gt;0,D53*Récapitulatif!$E$2/Récapitulatif!$E$1,"")</f>
        <v>63.5871774193548</v>
      </c>
      <c r="G53" s="180" t="str">
        <f aca="false">IF(E53&gt;0,E53*Récapitulatif!$E$2/Récapitulatif!$E$1,"")</f>
        <v/>
      </c>
      <c r="H53" s="197"/>
      <c r="I53" s="7"/>
      <c r="J53" s="198"/>
      <c r="K53" s="93" t="str">
        <f aca="false">IF(I53&gt;0,I53*H53*(1-J53),"")</f>
        <v/>
      </c>
    </row>
    <row r="54" customFormat="false" ht="12.8" hidden="false" customHeight="false" outlineLevel="0" collapsed="false">
      <c r="B54" s="179" t="s">
        <v>456</v>
      </c>
      <c r="C54" s="17" t="s">
        <v>346</v>
      </c>
      <c r="D54" s="180" t="n">
        <v>57.3541666666667</v>
      </c>
      <c r="E54" s="180" t="n">
        <v>60.2083333333333</v>
      </c>
      <c r="F54" s="180" t="n">
        <f aca="false">IF(D54&gt;0,D54*Récapitulatif!$E$2/Récapitulatif!$E$1,"")</f>
        <v>70.6011290322581</v>
      </c>
      <c r="G54" s="180" t="n">
        <f aca="false">IF(E54&gt;0,E54*Récapitulatif!$E$2/Récapitulatif!$E$1,"")</f>
        <v>74.1145161290322</v>
      </c>
      <c r="H54" s="197"/>
      <c r="I54" s="7"/>
      <c r="J54" s="198"/>
      <c r="K54" s="93" t="str">
        <f aca="false">IF(I54&gt;0,I54*H54*(1-J54),"")</f>
        <v/>
      </c>
    </row>
    <row r="55" customFormat="false" ht="12.8" hidden="false" customHeight="false" outlineLevel="0" collapsed="false">
      <c r="B55" s="179" t="s">
        <v>457</v>
      </c>
      <c r="C55" s="17" t="s">
        <v>346</v>
      </c>
      <c r="D55" s="180" t="n">
        <v>93.5208333333333</v>
      </c>
      <c r="F55" s="180" t="n">
        <f aca="false">IF(D55&gt;0,D55*Récapitulatif!$E$2/Récapitulatif!$E$1,"")</f>
        <v>115.121129032258</v>
      </c>
      <c r="G55" s="180" t="str">
        <f aca="false">IF(E55&gt;0,E55*Récapitulatif!$E$2/Récapitulatif!$E$1,"")</f>
        <v/>
      </c>
      <c r="H55" s="197"/>
      <c r="I55" s="7"/>
      <c r="J55" s="198"/>
      <c r="K55" s="93" t="str">
        <f aca="false">IF(I55&gt;0,I55*H55*(1-J55),"")</f>
        <v/>
      </c>
    </row>
    <row r="56" customFormat="false" ht="12.8" hidden="false" customHeight="false" outlineLevel="0" collapsed="false">
      <c r="B56" s="179" t="s">
        <v>458</v>
      </c>
      <c r="C56" s="17" t="s">
        <v>346</v>
      </c>
      <c r="D56" s="180" t="n">
        <v>117.927083333333</v>
      </c>
      <c r="F56" s="180" t="n">
        <f aca="false">IF(D56&gt;0,D56*Récapitulatif!$E$2/Récapitulatif!$E$1,"")</f>
        <v>145.164435483871</v>
      </c>
      <c r="G56" s="180" t="str">
        <f aca="false">IF(E56&gt;0,E56*Récapitulatif!$E$2/Récapitulatif!$E$1,"")</f>
        <v/>
      </c>
      <c r="H56" s="197"/>
      <c r="I56" s="7"/>
      <c r="J56" s="198"/>
      <c r="K56" s="93" t="str">
        <f aca="false">IF(I56&gt;0,I56*H56*(1-J56),"")</f>
        <v/>
      </c>
    </row>
    <row r="57" customFormat="false" ht="12.8" hidden="false" customHeight="false" outlineLevel="0" collapsed="false">
      <c r="B57" s="179" t="s">
        <v>459</v>
      </c>
      <c r="C57" s="17" t="s">
        <v>346</v>
      </c>
      <c r="D57" s="180" t="n">
        <v>123.625</v>
      </c>
      <c r="F57" s="180" t="n">
        <f aca="false">IF(D57&gt;0,D57*Récapitulatif!$E$2/Récapitulatif!$E$1,"")</f>
        <v>152.178387096774</v>
      </c>
      <c r="G57" s="180" t="str">
        <f aca="false">IF(E57&gt;0,E57*Récapitulatif!$E$2/Récapitulatif!$E$1,"")</f>
        <v/>
      </c>
      <c r="H57" s="197"/>
      <c r="I57" s="7"/>
      <c r="J57" s="198"/>
      <c r="K57" s="93" t="str">
        <f aca="false">IF(I57&gt;0,I57*H57*(1-J57),"")</f>
        <v/>
      </c>
    </row>
    <row r="58" customFormat="false" ht="12.8" hidden="false" customHeight="false" outlineLevel="0" collapsed="false">
      <c r="B58" s="179" t="s">
        <v>460</v>
      </c>
      <c r="C58" s="17" t="s">
        <v>346</v>
      </c>
      <c r="D58" s="180" t="n">
        <v>10.15625</v>
      </c>
      <c r="F58" s="180" t="n">
        <f aca="false">IF(D58&gt;0,D58*Récapitulatif!$E$2/Récapitulatif!$E$1,"")</f>
        <v>12.5020161290323</v>
      </c>
      <c r="G58" s="180" t="str">
        <f aca="false">IF(E58&gt;0,E58*Récapitulatif!$E$2/Récapitulatif!$E$1,"")</f>
        <v/>
      </c>
      <c r="H58" s="197"/>
      <c r="I58" s="7"/>
      <c r="J58" s="198"/>
      <c r="K58" s="93" t="str">
        <f aca="false">IF(I58&gt;0,I58*H58*(1-J58),"")</f>
        <v/>
      </c>
    </row>
    <row r="59" customFormat="false" ht="12.8" hidden="false" customHeight="false" outlineLevel="0" collapsed="false">
      <c r="B59" s="179" t="s">
        <v>461</v>
      </c>
      <c r="C59" s="17" t="s">
        <v>346</v>
      </c>
      <c r="D59" s="180" t="n">
        <v>7.30208333333333</v>
      </c>
      <c r="F59" s="180" t="n">
        <f aca="false">IF(D59&gt;0,D59*Récapitulatif!$E$2/Récapitulatif!$E$1,"")</f>
        <v>8.98862903225806</v>
      </c>
      <c r="G59" s="180" t="str">
        <f aca="false">IF(E59&gt;0,E59*Récapitulatif!$E$2/Récapitulatif!$E$1,"")</f>
        <v/>
      </c>
      <c r="H59" s="197"/>
      <c r="I59" s="7"/>
      <c r="J59" s="198"/>
      <c r="K59" s="93" t="str">
        <f aca="false">IF(I59&gt;0,I59*H59*(1-J59),"")</f>
        <v/>
      </c>
    </row>
    <row r="60" customFormat="false" ht="12.8" hidden="false" customHeight="false" outlineLevel="0" collapsed="false">
      <c r="B60" s="179" t="s">
        <v>462</v>
      </c>
      <c r="C60" s="17" t="s">
        <v>346</v>
      </c>
      <c r="D60" s="180" t="n">
        <v>13</v>
      </c>
      <c r="F60" s="180" t="n">
        <f aca="false">IF(D60&gt;0,D60*Récapitulatif!$E$2/Récapitulatif!$E$1,"")</f>
        <v>16.0025806451613</v>
      </c>
      <c r="G60" s="180" t="str">
        <f aca="false">IF(E60&gt;0,E60*Récapitulatif!$E$2/Récapitulatif!$E$1,"")</f>
        <v/>
      </c>
      <c r="H60" s="197"/>
      <c r="I60" s="7"/>
      <c r="J60" s="198"/>
      <c r="K60" s="93" t="str">
        <f aca="false">IF(I60&gt;0,I60*H60*(1-J60),"")</f>
        <v/>
      </c>
    </row>
    <row r="61" customFormat="false" ht="12.8" hidden="false" customHeight="false" outlineLevel="0" collapsed="false">
      <c r="K61" s="93"/>
    </row>
    <row r="62" customFormat="false" ht="12.8" hidden="false" customHeight="false" outlineLevel="0" collapsed="false">
      <c r="J62" s="199" t="str">
        <f aca="false">"Total hors TVA des "&amp;B$3</f>
        <v>Total hors TVA des dégâts aux sols (carrelages, plinthes, etc.)</v>
      </c>
      <c r="K62" s="93" t="n">
        <f aca="false">SUM($K$3:K61)</f>
        <v>0</v>
      </c>
    </row>
    <row r="63" customFormat="false" ht="12.8" hidden="false" customHeight="false" outlineLevel="0" collapsed="false">
      <c r="K63" s="200"/>
    </row>
    <row r="64" customFormat="false" ht="12.8" hidden="false" customHeight="false" outlineLevel="0" collapsed="false">
      <c r="K64" s="93"/>
    </row>
    <row r="65" customFormat="false" ht="12.8" hidden="false" customHeight="false" outlineLevel="0" collapsed="false">
      <c r="K65" s="93"/>
    </row>
    <row r="66" customFormat="false" ht="12.8" hidden="false" customHeight="false" outlineLevel="0" collapsed="false">
      <c r="K66" s="93"/>
    </row>
    <row r="67" customFormat="false" ht="12.8" hidden="false" customHeight="false" outlineLevel="0" collapsed="false">
      <c r="K67" s="93"/>
    </row>
    <row r="68" customFormat="false" ht="12.8" hidden="false" customHeight="false" outlineLevel="0" collapsed="false">
      <c r="K68" s="93"/>
    </row>
    <row r="69" customFormat="false" ht="12.8" hidden="false" customHeight="false" outlineLevel="0" collapsed="false">
      <c r="K69" s="93"/>
    </row>
    <row r="70" customFormat="false" ht="12.8" hidden="false" customHeight="false" outlineLevel="0" collapsed="false">
      <c r="K70" s="93"/>
    </row>
    <row r="71" customFormat="false" ht="12.8" hidden="false" customHeight="false" outlineLevel="0" collapsed="false">
      <c r="K71" s="93"/>
    </row>
    <row r="72" customFormat="false" ht="12.8" hidden="false" customHeight="false" outlineLevel="0" collapsed="false">
      <c r="K72" s="93"/>
    </row>
    <row r="73" customFormat="false" ht="12.8" hidden="false" customHeight="false" outlineLevel="0" collapsed="false">
      <c r="K73" s="93"/>
    </row>
    <row r="74" customFormat="false" ht="12.8" hidden="false" customHeight="false" outlineLevel="0" collapsed="false">
      <c r="K74" s="93"/>
    </row>
    <row r="75" customFormat="false" ht="12.8" hidden="false" customHeight="false" outlineLevel="0" collapsed="false">
      <c r="K75" s="93"/>
    </row>
    <row r="76" customFormat="false" ht="12.8" hidden="false" customHeight="false" outlineLevel="0" collapsed="false">
      <c r="K76" s="93"/>
    </row>
    <row r="77" customFormat="false" ht="12.8" hidden="false" customHeight="false" outlineLevel="0" collapsed="false">
      <c r="K77" s="93"/>
    </row>
    <row r="78" customFormat="false" ht="12.8" hidden="false" customHeight="false" outlineLevel="0" collapsed="false">
      <c r="K78" s="93"/>
    </row>
    <row r="79" customFormat="false" ht="12.8" hidden="false" customHeight="false" outlineLevel="0" collapsed="false">
      <c r="K79" s="93"/>
    </row>
    <row r="80" customFormat="false" ht="12.8" hidden="false" customHeight="false" outlineLevel="0" collapsed="false">
      <c r="K80" s="93"/>
    </row>
    <row r="81" customFormat="false" ht="12.8" hidden="false" customHeight="false" outlineLevel="0" collapsed="false">
      <c r="K81" s="93"/>
    </row>
    <row r="82" customFormat="false" ht="12.8" hidden="false" customHeight="false" outlineLevel="0" collapsed="false">
      <c r="K82" s="93"/>
    </row>
    <row r="83" customFormat="false" ht="12.8" hidden="false" customHeight="false" outlineLevel="0" collapsed="false">
      <c r="K83" s="93"/>
    </row>
    <row r="84" customFormat="false" ht="12.8" hidden="false" customHeight="false" outlineLevel="0" collapsed="false">
      <c r="K84" s="93"/>
    </row>
    <row r="85" customFormat="false" ht="12.8" hidden="false" customHeight="false" outlineLevel="0" collapsed="false">
      <c r="K85" s="93"/>
    </row>
    <row r="86" customFormat="false" ht="12.8" hidden="false" customHeight="false" outlineLevel="0" collapsed="false">
      <c r="K86" s="93"/>
    </row>
    <row r="87" customFormat="false" ht="12.8" hidden="false" customHeight="false" outlineLevel="0" collapsed="false">
      <c r="K87" s="93"/>
    </row>
    <row r="88" customFormat="false" ht="12.8" hidden="false" customHeight="false" outlineLevel="0" collapsed="false">
      <c r="K88" s="93"/>
    </row>
    <row r="89" customFormat="false" ht="12.8" hidden="false" customHeight="false" outlineLevel="0" collapsed="false">
      <c r="K89" s="93"/>
    </row>
    <row r="90" customFormat="false" ht="12.8" hidden="false" customHeight="false" outlineLevel="0" collapsed="false">
      <c r="K90" s="93"/>
    </row>
    <row r="91" customFormat="false" ht="12.8" hidden="false" customHeight="false" outlineLevel="0" collapsed="false">
      <c r="K91" s="93"/>
    </row>
    <row r="92" customFormat="false" ht="12.8" hidden="false" customHeight="false" outlineLevel="0" collapsed="false">
      <c r="K92" s="93"/>
    </row>
    <row r="93" customFormat="false" ht="12.8" hidden="false" customHeight="false" outlineLevel="0" collapsed="false">
      <c r="K93" s="93"/>
    </row>
    <row r="94" customFormat="false" ht="12.8" hidden="false" customHeight="false" outlineLevel="0" collapsed="false">
      <c r="K94" s="93"/>
    </row>
    <row r="95" customFormat="false" ht="12.8" hidden="false" customHeight="false" outlineLevel="0" collapsed="false">
      <c r="K95" s="93"/>
    </row>
    <row r="96" customFormat="false" ht="12.8" hidden="false" customHeight="false" outlineLevel="0" collapsed="false">
      <c r="K96" s="93"/>
    </row>
    <row r="97" customFormat="false" ht="12.8" hidden="false" customHeight="false" outlineLevel="0" collapsed="false">
      <c r="K97" s="93"/>
    </row>
    <row r="98" customFormat="false" ht="12.8" hidden="false" customHeight="false" outlineLevel="0" collapsed="false">
      <c r="K98" s="93"/>
    </row>
    <row r="99" customFormat="false" ht="12.8" hidden="false" customHeight="false" outlineLevel="0" collapsed="false">
      <c r="K99" s="93"/>
    </row>
    <row r="100" customFormat="false" ht="12.8" hidden="false" customHeight="false" outlineLevel="0" collapsed="false">
      <c r="K100" s="93"/>
    </row>
    <row r="101" customFormat="false" ht="12.8" hidden="false" customHeight="false" outlineLevel="0" collapsed="false">
      <c r="K101" s="93"/>
    </row>
    <row r="102" customFormat="false" ht="12.8" hidden="false" customHeight="false" outlineLevel="0" collapsed="false">
      <c r="K102" s="93"/>
    </row>
    <row r="103" customFormat="false" ht="12.8" hidden="false" customHeight="false" outlineLevel="0" collapsed="false">
      <c r="K103" s="93"/>
    </row>
    <row r="104" customFormat="false" ht="12.8" hidden="false" customHeight="false" outlineLevel="0" collapsed="false">
      <c r="K104" s="93"/>
    </row>
    <row r="105" customFormat="false" ht="12.8" hidden="false" customHeight="false" outlineLevel="0" collapsed="false">
      <c r="K105" s="93"/>
    </row>
    <row r="106" customFormat="false" ht="12.8" hidden="false" customHeight="false" outlineLevel="0" collapsed="false">
      <c r="K106" s="93"/>
    </row>
    <row r="107" customFormat="false" ht="12.8" hidden="false" customHeight="false" outlineLevel="0" collapsed="false">
      <c r="K107" s="93"/>
    </row>
    <row r="108" customFormat="false" ht="12.8" hidden="false" customHeight="false" outlineLevel="0" collapsed="false">
      <c r="K108" s="93"/>
    </row>
    <row r="109" customFormat="false" ht="12.8" hidden="false" customHeight="false" outlineLevel="0" collapsed="false">
      <c r="K109" s="93"/>
    </row>
    <row r="110" customFormat="false" ht="12.8" hidden="false" customHeight="false" outlineLevel="0" collapsed="false">
      <c r="K110" s="93"/>
    </row>
    <row r="111" customFormat="false" ht="12.8" hidden="false" customHeight="false" outlineLevel="0" collapsed="false">
      <c r="K111" s="93"/>
    </row>
    <row r="112" customFormat="false" ht="12.8" hidden="false" customHeight="false" outlineLevel="0" collapsed="false">
      <c r="K112" s="93"/>
    </row>
    <row r="113" customFormat="false" ht="12.8" hidden="false" customHeight="false" outlineLevel="0" collapsed="false">
      <c r="K113" s="93"/>
    </row>
    <row r="114" customFormat="false" ht="12.8" hidden="false" customHeight="false" outlineLevel="0" collapsed="false">
      <c r="K114" s="93"/>
    </row>
    <row r="115" customFormat="false" ht="12.8" hidden="false" customHeight="false" outlineLevel="0" collapsed="false">
      <c r="K115" s="93"/>
    </row>
    <row r="116" customFormat="false" ht="12.8" hidden="false" customHeight="false" outlineLevel="0" collapsed="false">
      <c r="K116" s="93"/>
    </row>
    <row r="117" customFormat="false" ht="12.8" hidden="false" customHeight="false" outlineLevel="0" collapsed="false">
      <c r="K117" s="93"/>
    </row>
    <row r="118" customFormat="false" ht="12.8" hidden="false" customHeight="false" outlineLevel="0" collapsed="false">
      <c r="K118" s="93"/>
    </row>
    <row r="119" customFormat="false" ht="12.8" hidden="false" customHeight="false" outlineLevel="0" collapsed="false">
      <c r="K119" s="93"/>
    </row>
    <row r="120" customFormat="false" ht="12.8" hidden="false" customHeight="false" outlineLevel="0" collapsed="false">
      <c r="K120" s="93"/>
    </row>
    <row r="121" customFormat="false" ht="12.8" hidden="false" customHeight="false" outlineLevel="0" collapsed="false">
      <c r="K121" s="93"/>
    </row>
    <row r="122" customFormat="false" ht="12.8" hidden="false" customHeight="false" outlineLevel="0" collapsed="false">
      <c r="K122" s="93"/>
    </row>
    <row r="123" customFormat="false" ht="12.8" hidden="false" customHeight="false" outlineLevel="0" collapsed="false">
      <c r="K123" s="93"/>
    </row>
    <row r="124" customFormat="false" ht="12.8" hidden="false" customHeight="false" outlineLevel="0" collapsed="false">
      <c r="K124" s="93"/>
    </row>
    <row r="125" customFormat="false" ht="12.8" hidden="false" customHeight="false" outlineLevel="0" collapsed="false">
      <c r="K125" s="93"/>
    </row>
    <row r="126" customFormat="false" ht="12.8" hidden="false" customHeight="false" outlineLevel="0" collapsed="false">
      <c r="K126" s="93"/>
    </row>
    <row r="127" customFormat="false" ht="12.8" hidden="false" customHeight="false" outlineLevel="0" collapsed="false">
      <c r="K127" s="93"/>
    </row>
    <row r="128" customFormat="false" ht="12.8" hidden="false" customHeight="false" outlineLevel="0" collapsed="false">
      <c r="K128" s="93"/>
    </row>
    <row r="129" customFormat="false" ht="12.8" hidden="false" customHeight="false" outlineLevel="0" collapsed="false">
      <c r="K129" s="93"/>
    </row>
    <row r="130" customFormat="false" ht="12.8" hidden="false" customHeight="false" outlineLevel="0" collapsed="false">
      <c r="K130" s="93"/>
    </row>
    <row r="131" customFormat="false" ht="12.8" hidden="false" customHeight="false" outlineLevel="0" collapsed="false">
      <c r="K131" s="93"/>
    </row>
    <row r="132" customFormat="false" ht="12.8" hidden="false" customHeight="false" outlineLevel="0" collapsed="false">
      <c r="K132" s="93"/>
    </row>
    <row r="133" customFormat="false" ht="12.8" hidden="false" customHeight="false" outlineLevel="0" collapsed="false">
      <c r="K133" s="93"/>
    </row>
    <row r="134" customFormat="false" ht="12.8" hidden="false" customHeight="false" outlineLevel="0" collapsed="false">
      <c r="K134" s="93"/>
    </row>
    <row r="135" customFormat="false" ht="12.8" hidden="false" customHeight="false" outlineLevel="0" collapsed="false">
      <c r="K135" s="93"/>
    </row>
    <row r="136" customFormat="false" ht="12.8" hidden="false" customHeight="false" outlineLevel="0" collapsed="false">
      <c r="K136" s="93"/>
    </row>
    <row r="137" customFormat="false" ht="12.8" hidden="false" customHeight="false" outlineLevel="0" collapsed="false">
      <c r="K137" s="93"/>
    </row>
    <row r="138" customFormat="false" ht="12.8" hidden="false" customHeight="false" outlineLevel="0" collapsed="false">
      <c r="K138" s="93"/>
    </row>
    <row r="139" customFormat="false" ht="12.8" hidden="false" customHeight="false" outlineLevel="0" collapsed="false">
      <c r="K139" s="93"/>
    </row>
    <row r="140" customFormat="false" ht="12.8" hidden="false" customHeight="false" outlineLevel="0" collapsed="false">
      <c r="K140" s="93"/>
    </row>
    <row r="141" customFormat="false" ht="12.8" hidden="false" customHeight="false" outlineLevel="0" collapsed="false">
      <c r="K141" s="93"/>
    </row>
    <row r="142" customFormat="false" ht="12.8" hidden="false" customHeight="false" outlineLevel="0" collapsed="false">
      <c r="K142" s="93"/>
    </row>
    <row r="143" customFormat="false" ht="12.8" hidden="false" customHeight="false" outlineLevel="0" collapsed="false">
      <c r="K143" s="93"/>
    </row>
    <row r="144" customFormat="false" ht="12.8" hidden="false" customHeight="false" outlineLevel="0" collapsed="false">
      <c r="K144" s="93"/>
    </row>
    <row r="145" customFormat="false" ht="12.8" hidden="false" customHeight="false" outlineLevel="0" collapsed="false">
      <c r="K145" s="93"/>
    </row>
    <row r="146" customFormat="false" ht="12.8" hidden="false" customHeight="false" outlineLevel="0" collapsed="false">
      <c r="K146" s="93"/>
    </row>
    <row r="147" customFormat="false" ht="12.8" hidden="false" customHeight="false" outlineLevel="0" collapsed="false">
      <c r="K147" s="93"/>
    </row>
    <row r="148" customFormat="false" ht="12.8" hidden="false" customHeight="false" outlineLevel="0" collapsed="false">
      <c r="K148" s="93"/>
    </row>
    <row r="149" customFormat="false" ht="12.8" hidden="false" customHeight="false" outlineLevel="0" collapsed="false">
      <c r="K149" s="93"/>
    </row>
    <row r="150" customFormat="false" ht="12.8" hidden="false" customHeight="false" outlineLevel="0" collapsed="false">
      <c r="K150" s="93"/>
    </row>
    <row r="151" customFormat="false" ht="12.8" hidden="false" customHeight="false" outlineLevel="0" collapsed="false">
      <c r="K151" s="93"/>
    </row>
    <row r="152" customFormat="false" ht="12.8" hidden="false" customHeight="false" outlineLevel="0" collapsed="false">
      <c r="K152" s="93"/>
    </row>
    <row r="153" customFormat="false" ht="12.8" hidden="false" customHeight="false" outlineLevel="0" collapsed="false">
      <c r="K153" s="93"/>
    </row>
    <row r="154" customFormat="false" ht="12.8" hidden="false" customHeight="false" outlineLevel="0" collapsed="false">
      <c r="K154" s="93"/>
    </row>
    <row r="155" customFormat="false" ht="12.8" hidden="false" customHeight="false" outlineLevel="0" collapsed="false">
      <c r="K155" s="93"/>
    </row>
    <row r="156" customFormat="false" ht="12.8" hidden="false" customHeight="false" outlineLevel="0" collapsed="false">
      <c r="K156" s="93"/>
    </row>
    <row r="157" customFormat="false" ht="12.8" hidden="false" customHeight="false" outlineLevel="0" collapsed="false">
      <c r="K157" s="93"/>
    </row>
  </sheetData>
  <sheetProtection sheet="true" objects="true" scenarios="true" selectLockedCells="true"/>
  <mergeCells count="4">
    <mergeCell ref="D1:E1"/>
    <mergeCell ref="F1:G1"/>
    <mergeCell ref="D2:E2"/>
    <mergeCell ref="F3:G3"/>
  </mergeCells>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96633"/>
    <pageSetUpPr fitToPage="true"/>
  </sheetPr>
  <dimension ref="A1:AMJ117"/>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5" ySplit="2" topLeftCell="F3" activePane="bottomRight" state="frozen"/>
      <selection pane="topLeft" activeCell="A1" activeCellId="0" sqref="A1"/>
      <selection pane="topRight" activeCell="F1" activeCellId="0" sqref="F1"/>
      <selection pane="bottomLeft" activeCell="A3" activeCellId="0" sqref="A3"/>
      <selection pane="bottomRight" activeCell="H4" activeCellId="0" sqref="H4"/>
    </sheetView>
  </sheetViews>
  <sheetFormatPr defaultColWidth="11.53515625" defaultRowHeight="12.8" zeroHeight="false" outlineLevelRow="0" outlineLevelCol="0"/>
  <cols>
    <col collapsed="false" customWidth="true" hidden="false" outlineLevel="0" max="1" min="1" style="17" width="5.01"/>
    <col collapsed="false" customWidth="true" hidden="false" outlineLevel="0" max="2" min="2" style="179" width="44.89"/>
    <col collapsed="false" customWidth="true" hidden="false" outlineLevel="0" max="3" min="3" style="17" width="4.37"/>
    <col collapsed="false" customWidth="true" hidden="false" outlineLevel="0" max="4" min="4" style="17" width="8.48"/>
    <col collapsed="false" customWidth="true" hidden="false" outlineLevel="0" max="5" min="5" style="17" width="9.13"/>
    <col collapsed="false" customWidth="true" hidden="false" outlineLevel="0" max="7" min="6" style="180" width="9.13"/>
    <col collapsed="false" customWidth="true" hidden="false" outlineLevel="0" max="8" min="8" style="180" width="9.52"/>
    <col collapsed="false" customWidth="true" hidden="false" outlineLevel="0" max="9" min="9" style="17" width="7.2"/>
    <col collapsed="false" customWidth="true" hidden="false" outlineLevel="0" max="10" min="10" style="181" width="7.69"/>
    <col collapsed="false" customWidth="true" hidden="false" outlineLevel="0" max="11" min="11" style="180" width="11.22"/>
    <col collapsed="false" customWidth="false" hidden="false" outlineLevel="0" max="1023" min="12" style="17" width="11.52"/>
  </cols>
  <sheetData>
    <row r="1" customFormat="false" ht="12.8" hidden="false" customHeight="false" outlineLevel="0" collapsed="false">
      <c r="A1" s="17" t="s">
        <v>331</v>
      </c>
      <c r="B1" s="179" t="s">
        <v>332</v>
      </c>
      <c r="C1" s="17" t="s">
        <v>333</v>
      </c>
      <c r="D1" s="205" t="s">
        <v>334</v>
      </c>
      <c r="E1" s="205"/>
      <c r="F1" s="182" t="s">
        <v>334</v>
      </c>
      <c r="G1" s="182"/>
      <c r="H1" s="180" t="s">
        <v>335</v>
      </c>
      <c r="I1" s="17" t="s">
        <v>336</v>
      </c>
      <c r="J1" s="181" t="s">
        <v>206</v>
      </c>
      <c r="K1" s="180" t="s">
        <v>337</v>
      </c>
    </row>
    <row r="2" s="183" customFormat="true" ht="12.8" hidden="false" customHeight="false" outlineLevel="0" collapsed="false">
      <c r="B2" s="184"/>
      <c r="D2" s="206" t="s">
        <v>338</v>
      </c>
      <c r="E2" s="206"/>
      <c r="F2" s="186" t="s">
        <v>339</v>
      </c>
      <c r="G2" s="187" t="s">
        <v>340</v>
      </c>
      <c r="H2" s="188"/>
      <c r="J2" s="189" t="s">
        <v>341</v>
      </c>
      <c r="K2" s="190"/>
      <c r="AMJ2" s="0"/>
    </row>
    <row r="3" s="201" customFormat="true" ht="12.8" hidden="false" customHeight="false" outlineLevel="0" collapsed="false">
      <c r="A3" s="201" t="n">
        <v>3</v>
      </c>
      <c r="B3" s="202" t="s">
        <v>463</v>
      </c>
      <c r="D3" s="193" t="s">
        <v>404</v>
      </c>
      <c r="E3" s="193" t="s">
        <v>404</v>
      </c>
      <c r="F3" s="194" t="str">
        <f aca="false">"mise à jour de "&amp;Récapitulatif!$D$2</f>
        <v>mise à jour de 2022</v>
      </c>
      <c r="G3" s="194" t="n">
        <f aca="false">Récapitulatif!$D$2</f>
        <v>2022</v>
      </c>
      <c r="H3" s="195" t="s">
        <v>344</v>
      </c>
      <c r="J3" s="203"/>
      <c r="K3" s="204"/>
      <c r="AMJ3" s="0"/>
    </row>
    <row r="4" customFormat="false" ht="12.8" hidden="false" customHeight="false" outlineLevel="0" collapsed="false">
      <c r="B4" s="179" t="s">
        <v>464</v>
      </c>
      <c r="C4" s="17" t="s">
        <v>366</v>
      </c>
      <c r="D4" s="180" t="n">
        <v>7.29166666666667</v>
      </c>
      <c r="E4" s="180" t="n">
        <v>104.166666666667</v>
      </c>
      <c r="F4" s="180" t="n">
        <f aca="false">IF(D4&gt;0,D4*Récapitulatif!$E$2/Récapitulatif!$E$1,"")</f>
        <v>8.97580645161291</v>
      </c>
      <c r="G4" s="180" t="n">
        <f aca="false">IF(E4&gt;0,E4*Récapitulatif!$E$2/Récapitulatif!$E$1,"")</f>
        <v>128.225806451613</v>
      </c>
      <c r="H4" s="197"/>
      <c r="I4" s="7"/>
      <c r="J4" s="198"/>
      <c r="K4" s="93" t="str">
        <f aca="false">IF(I4&gt;0,I4*H4*(1-J4),"")</f>
        <v/>
      </c>
    </row>
    <row r="5" customFormat="false" ht="12.8" hidden="false" customHeight="false" outlineLevel="0" collapsed="false">
      <c r="B5" s="179" t="s">
        <v>465</v>
      </c>
      <c r="C5" s="17" t="s">
        <v>366</v>
      </c>
      <c r="D5" s="180" t="n">
        <v>46.875</v>
      </c>
      <c r="E5" s="180" t="n">
        <v>156.25</v>
      </c>
      <c r="F5" s="180" t="n">
        <f aca="false">IF(D5&gt;0,D5*Récapitulatif!$E$2/Récapitulatif!$E$1,"")</f>
        <v>57.7016129032258</v>
      </c>
      <c r="G5" s="180" t="n">
        <f aca="false">IF(E5&gt;0,E5*Récapitulatif!$E$2/Récapitulatif!$E$1,"")</f>
        <v>192.338709677419</v>
      </c>
      <c r="H5" s="197"/>
      <c r="I5" s="7"/>
      <c r="J5" s="198"/>
      <c r="K5" s="93" t="str">
        <f aca="false">IF(I5&gt;0,I5*H5*(1-J5),"")</f>
        <v/>
      </c>
    </row>
    <row r="6" customFormat="false" ht="12.8" hidden="false" customHeight="false" outlineLevel="0" collapsed="false">
      <c r="B6" s="207" t="s">
        <v>466</v>
      </c>
      <c r="C6" s="208" t="s">
        <v>366</v>
      </c>
      <c r="D6" s="209" t="n">
        <v>78.125</v>
      </c>
      <c r="E6" s="209" t="n">
        <v>312.5</v>
      </c>
      <c r="F6" s="209" t="n">
        <f aca="false">IF(D6&gt;0,D6*Récapitulatif!$E$2/Récapitulatif!$E$1,"")</f>
        <v>96.1693548387097</v>
      </c>
      <c r="G6" s="209" t="n">
        <f aca="false">IF(E6&gt;0,E6*Récapitulatif!$E$2/Récapitulatif!$E$1,"")</f>
        <v>384.677419354839</v>
      </c>
      <c r="H6" s="197"/>
      <c r="I6" s="7"/>
      <c r="J6" s="198"/>
      <c r="K6" s="93" t="str">
        <f aca="false">IF(I6&gt;0,I6*H6*(1-J6),"")</f>
        <v/>
      </c>
    </row>
    <row r="7" customFormat="false" ht="12.8" hidden="false" customHeight="false" outlineLevel="0" collapsed="false">
      <c r="B7" s="207" t="s">
        <v>467</v>
      </c>
      <c r="C7" s="208" t="s">
        <v>366</v>
      </c>
      <c r="D7" s="209" t="n">
        <v>50</v>
      </c>
      <c r="E7" s="209" t="n">
        <v>75</v>
      </c>
      <c r="F7" s="209" t="n">
        <f aca="false">IF(D7&gt;0,D7*Récapitulatif!$E$2/Récapitulatif!$E$1,"")</f>
        <v>61.5483870967742</v>
      </c>
      <c r="G7" s="209" t="n">
        <f aca="false">IF(E7&gt;0,E7*Récapitulatif!$E$2/Récapitulatif!$E$1,"")</f>
        <v>92.3225806451613</v>
      </c>
      <c r="H7" s="197"/>
      <c r="I7" s="7"/>
      <c r="J7" s="198"/>
      <c r="K7" s="93" t="str">
        <f aca="false">IF(I7&gt;0,I7*H7*(1-J7),"")</f>
        <v/>
      </c>
    </row>
    <row r="8" customFormat="false" ht="12.8" hidden="false" customHeight="false" outlineLevel="0" collapsed="false">
      <c r="B8" s="207" t="s">
        <v>468</v>
      </c>
      <c r="C8" s="208" t="s">
        <v>366</v>
      </c>
      <c r="D8" s="209" t="n">
        <v>12</v>
      </c>
      <c r="E8" s="209" t="n">
        <v>20</v>
      </c>
      <c r="F8" s="209" t="n">
        <f aca="false">IF(D8&gt;0,D8*Récapitulatif!$E$2/Récapitulatif!$E$1,"")</f>
        <v>14.7716129032258</v>
      </c>
      <c r="G8" s="209" t="n">
        <f aca="false">IF(E8&gt;0,E8*Récapitulatif!$E$2/Récapitulatif!$E$1,"")</f>
        <v>24.6193548387097</v>
      </c>
      <c r="H8" s="197"/>
      <c r="I8" s="7"/>
      <c r="J8" s="198"/>
      <c r="K8" s="93" t="str">
        <f aca="false">IF(I8&gt;0,I8*H8*(1-J8),"")</f>
        <v/>
      </c>
    </row>
    <row r="9" customFormat="false" ht="12.8" hidden="false" customHeight="false" outlineLevel="0" collapsed="false">
      <c r="B9" s="210" t="s">
        <v>469</v>
      </c>
      <c r="C9" s="211" t="s">
        <v>366</v>
      </c>
      <c r="D9" s="93" t="n">
        <v>43.1041666666667</v>
      </c>
      <c r="E9" s="93"/>
      <c r="F9" s="93" t="n">
        <f aca="false">IF(D9&gt;0,D9*Récapitulatif!$E$2/Récapitulatif!$E$1,"")</f>
        <v>53.0598387096775</v>
      </c>
      <c r="G9" s="93" t="str">
        <f aca="false">IF(E9&gt;0,E9*Récapitulatif!$E$2/Récapitulatif!$E$1,"")</f>
        <v/>
      </c>
      <c r="H9" s="197"/>
      <c r="I9" s="7"/>
      <c r="J9" s="198"/>
      <c r="K9" s="93" t="str">
        <f aca="false">IF(I9&gt;0,I9*H9*(1-J9),"")</f>
        <v/>
      </c>
    </row>
    <row r="10" customFormat="false" ht="12.8" hidden="false" customHeight="false" outlineLevel="0" collapsed="false">
      <c r="B10" s="179" t="s">
        <v>470</v>
      </c>
      <c r="C10" s="17" t="s">
        <v>366</v>
      </c>
      <c r="D10" s="180" t="n">
        <v>60.5625</v>
      </c>
      <c r="E10" s="180"/>
      <c r="F10" s="180" t="n">
        <f aca="false">IF(D10&gt;0,D10*Récapitulatif!$E$2/Récapitulatif!$E$1,"")</f>
        <v>74.5504838709677</v>
      </c>
      <c r="G10" s="180" t="str">
        <f aca="false">IF(E10&gt;0,E10*Récapitulatif!$E$2/Récapitulatif!$E$1,"")</f>
        <v/>
      </c>
      <c r="H10" s="197"/>
      <c r="I10" s="7"/>
      <c r="J10" s="198"/>
      <c r="K10" s="93" t="str">
        <f aca="false">IF(I10&gt;0,I10*H10*(1-J10),"")</f>
        <v/>
      </c>
    </row>
    <row r="11" customFormat="false" ht="12.8" hidden="false" customHeight="false" outlineLevel="0" collapsed="false">
      <c r="B11" s="179" t="s">
        <v>471</v>
      </c>
      <c r="C11" s="17" t="s">
        <v>366</v>
      </c>
      <c r="D11" s="180" t="n">
        <v>151.947916666667</v>
      </c>
      <c r="E11" s="180"/>
      <c r="F11" s="180" t="n">
        <f aca="false">IF(D11&gt;0,D11*Récapitulatif!$E$2/Récapitulatif!$E$1,"")</f>
        <v>187.042983870968</v>
      </c>
      <c r="G11" s="180" t="str">
        <f aca="false">IF(E11&gt;0,E11*Récapitulatif!$E$2/Récapitulatif!$E$1,"")</f>
        <v/>
      </c>
      <c r="H11" s="197"/>
      <c r="I11" s="7"/>
      <c r="J11" s="198"/>
      <c r="K11" s="93" t="str">
        <f aca="false">IF(I11&gt;0,I11*H11*(1-J11),"")</f>
        <v/>
      </c>
    </row>
    <row r="12" customFormat="false" ht="12.8" hidden="false" customHeight="false" outlineLevel="0" collapsed="false">
      <c r="B12" s="179" t="s">
        <v>472</v>
      </c>
      <c r="C12" s="17" t="s">
        <v>366</v>
      </c>
      <c r="D12" s="180" t="n">
        <v>378.177083333333</v>
      </c>
      <c r="E12" s="180"/>
      <c r="F12" s="180" t="n">
        <f aca="false">IF(D12&gt;0,D12*Récapitulatif!$E$2/Récapitulatif!$E$1,"")</f>
        <v>465.52379032258</v>
      </c>
      <c r="G12" s="180" t="str">
        <f aca="false">IF(E12&gt;0,E12*Récapitulatif!$E$2/Récapitulatif!$E$1,"")</f>
        <v/>
      </c>
      <c r="H12" s="197"/>
      <c r="I12" s="7"/>
      <c r="J12" s="198"/>
      <c r="K12" s="93" t="str">
        <f aca="false">IF(I12&gt;0,I12*H12*(1-J12),"")</f>
        <v/>
      </c>
    </row>
    <row r="13" customFormat="false" ht="12.8" hidden="false" customHeight="false" outlineLevel="0" collapsed="false">
      <c r="B13" s="179" t="s">
        <v>473</v>
      </c>
      <c r="C13" s="17" t="s">
        <v>366</v>
      </c>
      <c r="D13" s="180" t="n">
        <v>96.7291666666667</v>
      </c>
      <c r="E13" s="180"/>
      <c r="F13" s="180" t="n">
        <f aca="false">IF(D13&gt;0,D13*Récapitulatif!$E$2/Récapitulatif!$E$1,"")</f>
        <v>119.070483870968</v>
      </c>
      <c r="G13" s="180" t="str">
        <f aca="false">IF(E13&gt;0,E13*Récapitulatif!$E$2/Récapitulatif!$E$1,"")</f>
        <v/>
      </c>
      <c r="H13" s="197"/>
      <c r="I13" s="7"/>
      <c r="J13" s="198"/>
      <c r="K13" s="93" t="str">
        <f aca="false">IF(I13&gt;0,I13*H13*(1-J13),"")</f>
        <v/>
      </c>
    </row>
    <row r="14" customFormat="false" ht="12.8" hidden="false" customHeight="false" outlineLevel="0" collapsed="false">
      <c r="B14" s="179" t="s">
        <v>474</v>
      </c>
      <c r="C14" s="17" t="s">
        <v>366</v>
      </c>
      <c r="D14" s="180" t="n">
        <v>95.125</v>
      </c>
      <c r="E14" s="180"/>
      <c r="F14" s="180" t="n">
        <f aca="false">IF(D14&gt;0,D14*Récapitulatif!$E$2/Récapitulatif!$E$1,"")</f>
        <v>117.095806451613</v>
      </c>
      <c r="G14" s="180" t="str">
        <f aca="false">IF(E14&gt;0,E14*Récapitulatif!$E$2/Récapitulatif!$E$1,"")</f>
        <v/>
      </c>
      <c r="H14" s="197"/>
      <c r="I14" s="7"/>
      <c r="J14" s="198"/>
      <c r="K14" s="93" t="str">
        <f aca="false">IF(I14&gt;0,I14*H14*(1-J14),"")</f>
        <v/>
      </c>
    </row>
    <row r="15" customFormat="false" ht="12.8" hidden="false" customHeight="false" outlineLevel="0" collapsed="false">
      <c r="B15" s="179" t="s">
        <v>475</v>
      </c>
      <c r="C15" s="17" t="s">
        <v>366</v>
      </c>
      <c r="D15" s="180" t="n">
        <v>52.5520833333333</v>
      </c>
      <c r="E15" s="180"/>
      <c r="F15" s="180" t="n">
        <f aca="false">IF(D15&gt;0,D15*Récapitulatif!$E$2/Récapitulatif!$E$1,"")</f>
        <v>64.6899193548387</v>
      </c>
      <c r="G15" s="180" t="str">
        <f aca="false">IF(E15&gt;0,E15*Récapitulatif!$E$2/Récapitulatif!$E$1,"")</f>
        <v/>
      </c>
      <c r="H15" s="197"/>
      <c r="I15" s="7"/>
      <c r="J15" s="198"/>
      <c r="K15" s="93" t="str">
        <f aca="false">IF(I15&gt;0,I15*H15*(1-J15),"")</f>
        <v/>
      </c>
    </row>
    <row r="16" customFormat="false" ht="12.8" hidden="false" customHeight="false" outlineLevel="0" collapsed="false">
      <c r="B16" s="179" t="s">
        <v>476</v>
      </c>
      <c r="C16" s="17" t="s">
        <v>366</v>
      </c>
      <c r="D16" s="180" t="n">
        <v>26.0416666666667</v>
      </c>
      <c r="E16" s="180" t="n">
        <v>59.375</v>
      </c>
      <c r="F16" s="180" t="n">
        <f aca="false">IF(D16&gt;0,D16*Récapitulatif!$E$2/Récapitulatif!$E$1,"")</f>
        <v>32.0564516129033</v>
      </c>
      <c r="G16" s="180" t="n">
        <f aca="false">IF(E16&gt;0,E16*Récapitulatif!$E$2/Récapitulatif!$E$1,"")</f>
        <v>73.0887096774194</v>
      </c>
      <c r="H16" s="197"/>
      <c r="I16" s="7"/>
      <c r="J16" s="198"/>
      <c r="K16" s="93" t="str">
        <f aca="false">IF(I16&gt;0,I16*H16*(1-J16),"")</f>
        <v/>
      </c>
    </row>
    <row r="17" customFormat="false" ht="12.8" hidden="false" customHeight="false" outlineLevel="0" collapsed="false">
      <c r="B17" s="179" t="s">
        <v>477</v>
      </c>
      <c r="C17" s="17" t="s">
        <v>366</v>
      </c>
      <c r="D17" s="180" t="n">
        <v>26.0416666666667</v>
      </c>
      <c r="E17" s="180" t="n">
        <v>88.5416666666667</v>
      </c>
      <c r="F17" s="180" t="n">
        <f aca="false">IF(D17&gt;0,D17*Récapitulatif!$E$2/Récapitulatif!$E$1,"")</f>
        <v>32.0564516129033</v>
      </c>
      <c r="G17" s="180" t="n">
        <f aca="false">IF(E17&gt;0,E17*Récapitulatif!$E$2/Récapitulatif!$E$1,"")</f>
        <v>108.991935483871</v>
      </c>
      <c r="H17" s="197"/>
      <c r="I17" s="7"/>
      <c r="J17" s="198"/>
      <c r="K17" s="93" t="str">
        <f aca="false">IF(I17&gt;0,I17*H17*(1-J17),"")</f>
        <v/>
      </c>
    </row>
    <row r="18" customFormat="false" ht="12.8" hidden="false" customHeight="false" outlineLevel="0" collapsed="false">
      <c r="B18" s="179" t="s">
        <v>478</v>
      </c>
      <c r="C18" s="17" t="s">
        <v>366</v>
      </c>
      <c r="D18" s="180" t="n">
        <v>260.416666666667</v>
      </c>
      <c r="E18" s="180"/>
      <c r="F18" s="180" t="n">
        <f aca="false">IF(D18&gt;0,D18*Récapitulatif!$E$2/Récapitulatif!$E$1,"")</f>
        <v>320.564516129033</v>
      </c>
      <c r="G18" s="180" t="str">
        <f aca="false">IF(E18&gt;0,E18*Récapitulatif!$E$2/Récapitulatif!$E$1,"")</f>
        <v/>
      </c>
      <c r="H18" s="197"/>
      <c r="I18" s="7"/>
      <c r="J18" s="198"/>
      <c r="K18" s="93" t="str">
        <f aca="false">IF(I18&gt;0,I18*H18*(1-J18),"")</f>
        <v/>
      </c>
    </row>
    <row r="19" customFormat="false" ht="12.8" hidden="false" customHeight="false" outlineLevel="0" collapsed="false">
      <c r="B19" s="179" t="s">
        <v>479</v>
      </c>
      <c r="C19" s="17" t="s">
        <v>366</v>
      </c>
      <c r="D19" s="180" t="n">
        <v>781.25</v>
      </c>
      <c r="E19" s="180" t="n">
        <v>989.583333333333</v>
      </c>
      <c r="F19" s="180" t="n">
        <f aca="false">IF(D19&gt;0,D19*Récapitulatif!$E$2/Récapitulatif!$E$1,"")</f>
        <v>961.693548387097</v>
      </c>
      <c r="G19" s="180" t="n">
        <f aca="false">IF(E19&gt;0,E19*Récapitulatif!$E$2/Récapitulatif!$E$1,"")</f>
        <v>1218.14516129032</v>
      </c>
      <c r="H19" s="197"/>
      <c r="I19" s="7"/>
      <c r="J19" s="198"/>
      <c r="K19" s="93" t="str">
        <f aca="false">IF(I19&gt;0,I19*H19*(1-J19),"")</f>
        <v/>
      </c>
    </row>
    <row r="20" customFormat="false" ht="12.8" hidden="false" customHeight="false" outlineLevel="0" collapsed="false">
      <c r="B20" s="179" t="s">
        <v>480</v>
      </c>
      <c r="C20" s="17" t="s">
        <v>366</v>
      </c>
      <c r="D20" s="180" t="n">
        <v>52.0833333333333</v>
      </c>
      <c r="E20" s="180" t="n">
        <v>390.625</v>
      </c>
      <c r="F20" s="180" t="n">
        <f aca="false">IF(D20&gt;0,D20*Récapitulatif!$E$2/Récapitulatif!$E$1,"")</f>
        <v>64.1129032258064</v>
      </c>
      <c r="G20" s="180" t="n">
        <f aca="false">IF(E20&gt;0,E20*Récapitulatif!$E$2/Récapitulatif!$E$1,"")</f>
        <v>480.846774193548</v>
      </c>
      <c r="H20" s="197"/>
      <c r="I20" s="7"/>
      <c r="J20" s="198"/>
      <c r="K20" s="93" t="str">
        <f aca="false">IF(I20&gt;0,I20*H20*(1-J20),"")</f>
        <v/>
      </c>
    </row>
    <row r="21" customFormat="false" ht="12.8" hidden="false" customHeight="false" outlineLevel="0" collapsed="false">
      <c r="B21" s="179" t="s">
        <v>481</v>
      </c>
      <c r="C21" s="17" t="s">
        <v>366</v>
      </c>
      <c r="D21" s="180" t="n">
        <v>52.0833333333333</v>
      </c>
      <c r="E21" s="180" t="n">
        <v>546.875</v>
      </c>
      <c r="F21" s="180" t="n">
        <f aca="false">IF(D21&gt;0,D21*Récapitulatif!$E$2/Récapitulatif!$E$1,"")</f>
        <v>64.1129032258064</v>
      </c>
      <c r="G21" s="180" t="n">
        <f aca="false">IF(E21&gt;0,E21*Récapitulatif!$E$2/Récapitulatif!$E$1,"")</f>
        <v>673.185483870968</v>
      </c>
      <c r="H21" s="197"/>
      <c r="I21" s="7"/>
      <c r="J21" s="198"/>
      <c r="K21" s="93" t="str">
        <f aca="false">IF(I21&gt;0,I21*H21*(1-J21),"")</f>
        <v/>
      </c>
    </row>
    <row r="22" customFormat="false" ht="12.8" hidden="false" customHeight="false" outlineLevel="0" collapsed="false">
      <c r="B22" s="179" t="s">
        <v>482</v>
      </c>
      <c r="C22" s="17" t="s">
        <v>366</v>
      </c>
      <c r="D22" s="180" t="n">
        <v>546.875</v>
      </c>
      <c r="E22" s="180" t="n">
        <v>781.25</v>
      </c>
      <c r="F22" s="180" t="n">
        <f aca="false">IF(D22&gt;0,D22*Récapitulatif!$E$2/Récapitulatif!$E$1,"")</f>
        <v>673.185483870968</v>
      </c>
      <c r="G22" s="180" t="n">
        <f aca="false">IF(E22&gt;0,E22*Récapitulatif!$E$2/Récapitulatif!$E$1,"")</f>
        <v>961.693548387097</v>
      </c>
      <c r="H22" s="197"/>
      <c r="I22" s="7"/>
      <c r="J22" s="198"/>
      <c r="K22" s="93" t="str">
        <f aca="false">IF(I22&gt;0,I22*H22*(1-J22),"")</f>
        <v/>
      </c>
    </row>
    <row r="23" customFormat="false" ht="12.8" hidden="false" customHeight="false" outlineLevel="0" collapsed="false">
      <c r="B23" s="179" t="s">
        <v>483</v>
      </c>
      <c r="C23" s="17" t="s">
        <v>346</v>
      </c>
      <c r="D23" s="180" t="n">
        <v>67.7083333333333</v>
      </c>
      <c r="E23" s="180" t="n">
        <v>83.3333333333333</v>
      </c>
      <c r="F23" s="180" t="n">
        <f aca="false">IF(D23&gt;0,D23*Récapitulatif!$E$2/Récapitulatif!$E$1,"")</f>
        <v>83.3467741935484</v>
      </c>
      <c r="G23" s="180" t="n">
        <f aca="false">IF(E23&gt;0,E23*Récapitulatif!$E$2/Récapitulatif!$E$1,"")</f>
        <v>102.58064516129</v>
      </c>
      <c r="H23" s="197"/>
      <c r="I23" s="7"/>
      <c r="J23" s="198"/>
      <c r="K23" s="93" t="str">
        <f aca="false">IF(I23&gt;0,I23*H23*(1-J23),"")</f>
        <v/>
      </c>
    </row>
    <row r="24" customFormat="false" ht="12.8" hidden="false" customHeight="false" outlineLevel="0" collapsed="false">
      <c r="B24" s="179" t="s">
        <v>484</v>
      </c>
      <c r="C24" s="17" t="s">
        <v>346</v>
      </c>
      <c r="D24" s="180" t="n">
        <v>156.25</v>
      </c>
      <c r="E24" s="180"/>
      <c r="F24" s="180" t="n">
        <f aca="false">IF(D24&gt;0,D24*Récapitulatif!$E$2/Récapitulatif!$E$1,"")</f>
        <v>192.338709677419</v>
      </c>
      <c r="G24" s="180" t="str">
        <f aca="false">IF(E24&gt;0,E24*Récapitulatif!$E$2/Récapitulatif!$E$1,"")</f>
        <v/>
      </c>
      <c r="H24" s="197"/>
      <c r="I24" s="7"/>
      <c r="J24" s="198"/>
      <c r="K24" s="93" t="str">
        <f aca="false">IF(I24&gt;0,I24*H24*(1-J24),"")</f>
        <v/>
      </c>
    </row>
    <row r="25" customFormat="false" ht="12.8" hidden="false" customHeight="false" outlineLevel="0" collapsed="false">
      <c r="B25" s="179" t="s">
        <v>485</v>
      </c>
      <c r="C25" s="17" t="s">
        <v>346</v>
      </c>
      <c r="D25" s="180" t="n">
        <v>208.333333333333</v>
      </c>
      <c r="E25" s="180"/>
      <c r="F25" s="180" t="n">
        <f aca="false">IF(D25&gt;0,D25*Récapitulatif!$E$2/Récapitulatif!$E$1,"")</f>
        <v>256.451612903225</v>
      </c>
      <c r="G25" s="180" t="str">
        <f aca="false">IF(E25&gt;0,E25*Récapitulatif!$E$2/Récapitulatif!$E$1,"")</f>
        <v/>
      </c>
      <c r="H25" s="197"/>
      <c r="I25" s="7"/>
      <c r="J25" s="198"/>
      <c r="K25" s="93" t="str">
        <f aca="false">IF(I25&gt;0,I25*H25*(1-J25),"")</f>
        <v/>
      </c>
    </row>
    <row r="26" customFormat="false" ht="12.8" hidden="false" customHeight="false" outlineLevel="0" collapsed="false">
      <c r="B26" s="179" t="s">
        <v>486</v>
      </c>
      <c r="C26" s="17" t="s">
        <v>346</v>
      </c>
      <c r="D26" s="180" t="n">
        <v>291.666666666667</v>
      </c>
      <c r="E26" s="180"/>
      <c r="F26" s="180" t="n">
        <f aca="false">IF(D26&gt;0,D26*Récapitulatif!$E$2/Récapitulatif!$E$1,"")</f>
        <v>359.032258064517</v>
      </c>
      <c r="G26" s="180" t="str">
        <f aca="false">IF(E26&gt;0,E26*Récapitulatif!$E$2/Récapitulatif!$E$1,"")</f>
        <v/>
      </c>
      <c r="H26" s="197"/>
      <c r="I26" s="7"/>
      <c r="J26" s="198"/>
      <c r="K26" s="93" t="str">
        <f aca="false">IF(I26&gt;0,I26*H26*(1-J26),"")</f>
        <v/>
      </c>
    </row>
    <row r="27" customFormat="false" ht="12.8" hidden="false" customHeight="false" outlineLevel="0" collapsed="false">
      <c r="B27" s="179" t="s">
        <v>487</v>
      </c>
      <c r="C27" s="17" t="s">
        <v>366</v>
      </c>
      <c r="D27" s="180" t="n">
        <v>52.0833333333333</v>
      </c>
      <c r="E27" s="180" t="n">
        <v>78.125</v>
      </c>
      <c r="F27" s="180" t="n">
        <f aca="false">IF(D27&gt;0,D27*Récapitulatif!$E$2/Récapitulatif!$E$1,"")</f>
        <v>64.1129032258064</v>
      </c>
      <c r="G27" s="180" t="n">
        <f aca="false">IF(E27&gt;0,E27*Récapitulatif!$E$2/Récapitulatif!$E$1,"")</f>
        <v>96.1693548387097</v>
      </c>
      <c r="H27" s="197"/>
      <c r="I27" s="7"/>
      <c r="J27" s="198"/>
      <c r="K27" s="93" t="str">
        <f aca="false">IF(I27&gt;0,I27*H27*(1-J27),"")</f>
        <v/>
      </c>
    </row>
    <row r="28" customFormat="false" ht="12.8" hidden="false" customHeight="false" outlineLevel="0" collapsed="false">
      <c r="B28" s="179" t="s">
        <v>488</v>
      </c>
      <c r="C28" s="17" t="s">
        <v>348</v>
      </c>
      <c r="D28" s="180" t="n">
        <v>31.25</v>
      </c>
      <c r="E28" s="180" t="n">
        <v>78.125</v>
      </c>
      <c r="F28" s="180" t="n">
        <f aca="false">IF(D28&gt;0,D28*Récapitulatif!$E$2/Récapitulatif!$E$1,"")</f>
        <v>38.4677419354839</v>
      </c>
      <c r="G28" s="180" t="n">
        <f aca="false">IF(E28&gt;0,E28*Récapitulatif!$E$2/Récapitulatif!$E$1,"")</f>
        <v>96.1693548387097</v>
      </c>
      <c r="H28" s="197"/>
      <c r="I28" s="7"/>
      <c r="J28" s="198"/>
      <c r="K28" s="93" t="str">
        <f aca="false">IF(I28&gt;0,I28*H28*(1-J28),"")</f>
        <v/>
      </c>
    </row>
    <row r="29" customFormat="false" ht="12.8" hidden="false" customHeight="false" outlineLevel="0" collapsed="false">
      <c r="B29" s="179" t="s">
        <v>489</v>
      </c>
      <c r="C29" s="17" t="s">
        <v>366</v>
      </c>
      <c r="D29" s="180" t="n">
        <v>15.625</v>
      </c>
      <c r="E29" s="180" t="n">
        <v>156.25</v>
      </c>
      <c r="F29" s="180" t="n">
        <f aca="false">IF(D29&gt;0,D29*Récapitulatif!$E$2/Récapitulatif!$E$1,"")</f>
        <v>19.2338709677419</v>
      </c>
      <c r="G29" s="180" t="n">
        <f aca="false">IF(E29&gt;0,E29*Récapitulatif!$E$2/Récapitulatif!$E$1,"")</f>
        <v>192.338709677419</v>
      </c>
      <c r="H29" s="197"/>
      <c r="I29" s="7"/>
      <c r="J29" s="198"/>
      <c r="K29" s="93" t="str">
        <f aca="false">IF(I29&gt;0,I29*H29*(1-J29),"")</f>
        <v/>
      </c>
    </row>
    <row r="30" customFormat="false" ht="12.8" hidden="false" customHeight="false" outlineLevel="0" collapsed="false">
      <c r="B30" s="179" t="s">
        <v>490</v>
      </c>
      <c r="C30" s="17" t="s">
        <v>366</v>
      </c>
      <c r="D30" s="180" t="n">
        <v>52.0833333333333</v>
      </c>
      <c r="E30" s="180" t="n">
        <v>1562.5</v>
      </c>
      <c r="F30" s="180" t="n">
        <f aca="false">IF(D30&gt;0,D30*Récapitulatif!$E$2/Récapitulatif!$E$1,"")</f>
        <v>64.1129032258064</v>
      </c>
      <c r="G30" s="180" t="n">
        <f aca="false">IF(E30&gt;0,E30*Récapitulatif!$E$2/Récapitulatif!$E$1,"")</f>
        <v>1923.38709677419</v>
      </c>
      <c r="H30" s="197"/>
      <c r="I30" s="7"/>
      <c r="J30" s="198"/>
      <c r="K30" s="93" t="str">
        <f aca="false">IF(I30&gt;0,I30*H30*(1-J30),"")</f>
        <v/>
      </c>
    </row>
    <row r="31" customFormat="false" ht="12.8" hidden="false" customHeight="false" outlineLevel="0" collapsed="false">
      <c r="B31" s="179" t="s">
        <v>491</v>
      </c>
      <c r="C31" s="17" t="s">
        <v>366</v>
      </c>
      <c r="D31" s="180" t="n">
        <v>53.125</v>
      </c>
      <c r="E31" s="180" t="n">
        <v>195.833333333333</v>
      </c>
      <c r="F31" s="180" t="n">
        <f aca="false">IF(D31&gt;0,D31*Récapitulatif!$E$2/Récapitulatif!$E$1,"")</f>
        <v>65.3951612903226</v>
      </c>
      <c r="G31" s="180" t="n">
        <f aca="false">IF(E31&gt;0,E31*Récapitulatif!$E$2/Récapitulatif!$E$1,"")</f>
        <v>241.064516129032</v>
      </c>
      <c r="H31" s="197"/>
      <c r="I31" s="7"/>
      <c r="J31" s="198"/>
      <c r="K31" s="93" t="str">
        <f aca="false">IF(I31&gt;0,I31*H31*(1-J31),"")</f>
        <v/>
      </c>
    </row>
    <row r="32" customFormat="false" ht="12.8" hidden="false" customHeight="false" outlineLevel="0" collapsed="false">
      <c r="B32" s="179" t="s">
        <v>369</v>
      </c>
      <c r="C32" s="17" t="s">
        <v>348</v>
      </c>
      <c r="D32" s="180" t="n">
        <v>61.4583333333333</v>
      </c>
      <c r="E32" s="180" t="n">
        <v>70.8333333333333</v>
      </c>
      <c r="F32" s="180" t="n">
        <f aca="false">IF(D32&gt;0,D32*Récapitulatif!$E$2/Récapitulatif!$E$1,"")</f>
        <v>75.6532258064516</v>
      </c>
      <c r="G32" s="180" t="n">
        <f aca="false">IF(E32&gt;0,E32*Récapitulatif!$E$2/Récapitulatif!$E$1,"")</f>
        <v>87.1935483870967</v>
      </c>
      <c r="H32" s="197"/>
      <c r="I32" s="7"/>
      <c r="J32" s="198"/>
      <c r="K32" s="93" t="str">
        <f aca="false">IF(I32&gt;0,I32*H32*(1-J32),"")</f>
        <v/>
      </c>
    </row>
    <row r="33" customFormat="false" ht="12.8" hidden="false" customHeight="false" outlineLevel="0" collapsed="false">
      <c r="B33" s="179" t="s">
        <v>492</v>
      </c>
      <c r="C33" s="17" t="s">
        <v>348</v>
      </c>
      <c r="D33" s="180" t="n">
        <v>2.67708333333333</v>
      </c>
      <c r="E33" s="180" t="n">
        <v>5.20833333333333</v>
      </c>
      <c r="F33" s="180" t="n">
        <f aca="false">IF(D33&gt;0,D33*Récapitulatif!$E$2/Récapitulatif!$E$1,"")</f>
        <v>3.29540322580645</v>
      </c>
      <c r="G33" s="180" t="n">
        <f aca="false">IF(E33&gt;0,E33*Récapitulatif!$E$2/Récapitulatif!$E$1,"")</f>
        <v>6.41129032258064</v>
      </c>
      <c r="H33" s="197"/>
      <c r="I33" s="7"/>
      <c r="J33" s="198"/>
      <c r="K33" s="93" t="str">
        <f aca="false">IF(I33&gt;0,I33*H33*(1-J33),"")</f>
        <v/>
      </c>
    </row>
    <row r="34" customFormat="false" ht="12.8" hidden="false" customHeight="false" outlineLevel="0" collapsed="false">
      <c r="B34" s="179" t="s">
        <v>493</v>
      </c>
      <c r="C34" s="17" t="s">
        <v>346</v>
      </c>
      <c r="D34" s="180" t="n">
        <v>206.989583333333</v>
      </c>
      <c r="E34" s="180"/>
      <c r="F34" s="180" t="n">
        <f aca="false">IF(D34&gt;0,D34*Récapitulatif!$E$2/Récapitulatif!$E$1,"")</f>
        <v>254.7975</v>
      </c>
      <c r="G34" s="180" t="str">
        <f aca="false">IF(E34&gt;0,E34*Récapitulatif!$E$2/Récapitulatif!$E$1,"")</f>
        <v/>
      </c>
      <c r="H34" s="197"/>
      <c r="I34" s="7"/>
      <c r="J34" s="198"/>
      <c r="K34" s="93" t="str">
        <f aca="false">IF(I34&gt;0,I34*H34*(1-J34),"")</f>
        <v/>
      </c>
    </row>
    <row r="35" customFormat="false" ht="12.8" hidden="false" customHeight="false" outlineLevel="0" collapsed="false">
      <c r="B35" s="179" t="s">
        <v>494</v>
      </c>
      <c r="C35" s="17" t="s">
        <v>346</v>
      </c>
      <c r="D35" s="180" t="n">
        <v>291.78125</v>
      </c>
      <c r="E35" s="180"/>
      <c r="F35" s="180" t="n">
        <f aca="false">IF(D35&gt;0,D35*Récapitulatif!$E$2/Récapitulatif!$E$1,"")</f>
        <v>359.173306451613</v>
      </c>
      <c r="G35" s="180" t="str">
        <f aca="false">IF(E35&gt;0,E35*Récapitulatif!$E$2/Récapitulatif!$E$1,"")</f>
        <v/>
      </c>
      <c r="H35" s="197"/>
      <c r="I35" s="7"/>
      <c r="J35" s="198"/>
      <c r="K35" s="93" t="str">
        <f aca="false">IF(I35&gt;0,I35*H35*(1-J35),"")</f>
        <v/>
      </c>
    </row>
    <row r="36" customFormat="false" ht="12.8" hidden="false" customHeight="false" outlineLevel="0" collapsed="false">
      <c r="B36" s="179" t="s">
        <v>495</v>
      </c>
      <c r="C36" s="17" t="s">
        <v>346</v>
      </c>
      <c r="D36" s="180" t="n">
        <v>118.8125</v>
      </c>
      <c r="E36" s="180" t="n">
        <v>170.46875</v>
      </c>
      <c r="F36" s="180" t="n">
        <f aca="false">IF(D36&gt;0,D36*Récapitulatif!$E$2/Récapitulatif!$E$1,"")</f>
        <v>146.25435483871</v>
      </c>
      <c r="G36" s="180" t="n">
        <f aca="false">IF(E36&gt;0,E36*Récapitulatif!$E$2/Récapitulatif!$E$1,"")</f>
        <v>209.841532258064</v>
      </c>
      <c r="H36" s="197"/>
      <c r="I36" s="7"/>
      <c r="J36" s="198"/>
      <c r="K36" s="93" t="str">
        <f aca="false">IF(I36&gt;0,I36*H36*(1-J36),"")</f>
        <v/>
      </c>
    </row>
    <row r="37" customFormat="false" ht="12.8" hidden="false" customHeight="false" outlineLevel="0" collapsed="false">
      <c r="B37" s="179" t="s">
        <v>496</v>
      </c>
      <c r="C37" s="17" t="s">
        <v>366</v>
      </c>
      <c r="D37" s="180" t="n">
        <v>288.395833333333</v>
      </c>
      <c r="E37" s="180"/>
      <c r="F37" s="180" t="n">
        <f aca="false">IF(D37&gt;0,D37*Récapitulatif!$E$2/Récapitulatif!$E$1,"")</f>
        <v>355.005967741935</v>
      </c>
      <c r="G37" s="180" t="str">
        <f aca="false">IF(E37&gt;0,E37*Récapitulatif!$E$2/Récapitulatif!$E$1,"")</f>
        <v/>
      </c>
      <c r="H37" s="197"/>
      <c r="I37" s="7"/>
      <c r="J37" s="198"/>
      <c r="K37" s="93" t="str">
        <f aca="false">IF(I37&gt;0,I37*H37*(1-J37),"")</f>
        <v/>
      </c>
    </row>
    <row r="38" customFormat="false" ht="12.8" hidden="false" customHeight="false" outlineLevel="0" collapsed="false">
      <c r="B38" s="179" t="s">
        <v>497</v>
      </c>
      <c r="C38" s="17" t="s">
        <v>346</v>
      </c>
      <c r="D38" s="180" t="n">
        <v>109.90625</v>
      </c>
      <c r="E38" s="180"/>
      <c r="F38" s="180" t="n">
        <f aca="false">IF(D38&gt;0,D38*Récapitulatif!$E$2/Récapitulatif!$E$1,"")</f>
        <v>135.291048387097</v>
      </c>
      <c r="G38" s="180" t="str">
        <f aca="false">IF(E38&gt;0,E38*Récapitulatif!$E$2/Récapitulatif!$E$1,"")</f>
        <v/>
      </c>
      <c r="H38" s="197"/>
      <c r="I38" s="7"/>
      <c r="J38" s="198"/>
      <c r="K38" s="93" t="str">
        <f aca="false">IF(I38&gt;0,I38*H38*(1-J38),"")</f>
        <v/>
      </c>
    </row>
    <row r="39" customFormat="false" ht="12.8" hidden="false" customHeight="false" outlineLevel="0" collapsed="false">
      <c r="B39" s="179" t="s">
        <v>498</v>
      </c>
      <c r="C39" s="17" t="s">
        <v>346</v>
      </c>
      <c r="D39" s="180" t="n">
        <v>110.260416666667</v>
      </c>
      <c r="E39" s="180" t="n">
        <v>146.25</v>
      </c>
      <c r="F39" s="180" t="n">
        <f aca="false">IF(D39&gt;0,D39*Récapitulatif!$E$2/Récapitulatif!$E$1,"")</f>
        <v>135.727016129033</v>
      </c>
      <c r="G39" s="180" t="n">
        <f aca="false">IF(E39&gt;0,E39*Récapitulatif!$E$2/Récapitulatif!$E$1,"")</f>
        <v>180.029032258065</v>
      </c>
      <c r="H39" s="197"/>
      <c r="I39" s="7"/>
      <c r="J39" s="198"/>
      <c r="K39" s="93" t="str">
        <f aca="false">IF(I39&gt;0,I39*H39*(1-J39),"")</f>
        <v/>
      </c>
    </row>
    <row r="40" customFormat="false" ht="12.8" hidden="false" customHeight="false" outlineLevel="0" collapsed="false">
      <c r="B40" s="179" t="s">
        <v>499</v>
      </c>
      <c r="C40" s="17" t="s">
        <v>346</v>
      </c>
      <c r="D40" s="180" t="n">
        <v>75.8854166666667</v>
      </c>
      <c r="E40" s="180"/>
      <c r="F40" s="180" t="n">
        <f aca="false">IF(D40&gt;0,D40*Récapitulatif!$E$2/Récapitulatif!$E$1,"")</f>
        <v>93.4125</v>
      </c>
      <c r="G40" s="180" t="str">
        <f aca="false">IF(E40&gt;0,E40*Récapitulatif!$E$2/Récapitulatif!$E$1,"")</f>
        <v/>
      </c>
      <c r="H40" s="197"/>
      <c r="I40" s="7"/>
      <c r="J40" s="198"/>
      <c r="K40" s="93" t="str">
        <f aca="false">IF(I40&gt;0,I40*H40*(1-J40),"")</f>
        <v/>
      </c>
    </row>
    <row r="41" customFormat="false" ht="12.8" hidden="false" customHeight="false" outlineLevel="0" collapsed="false">
      <c r="K41" s="93"/>
    </row>
    <row r="42" customFormat="false" ht="12.8" hidden="false" customHeight="false" outlineLevel="0" collapsed="false">
      <c r="J42" s="199" t="str">
        <f aca="false">"Total hors TVA des "&amp;B$3</f>
        <v>Total hors TVA des dégâts aux menuiseries intérieures et extérieures</v>
      </c>
      <c r="K42" s="93" t="n">
        <f aca="false">SUM(K3:K41)</f>
        <v>0</v>
      </c>
    </row>
    <row r="43" customFormat="false" ht="12.8" hidden="false" customHeight="false" outlineLevel="0" collapsed="false">
      <c r="K43" s="200"/>
    </row>
    <row r="44" customFormat="false" ht="12.8" hidden="false" customHeight="false" outlineLevel="0" collapsed="false">
      <c r="K44" s="93"/>
    </row>
    <row r="45" customFormat="false" ht="12.8" hidden="false" customHeight="false" outlineLevel="0" collapsed="false">
      <c r="K45" s="93"/>
    </row>
    <row r="46" customFormat="false" ht="12.8" hidden="false" customHeight="false" outlineLevel="0" collapsed="false">
      <c r="K46" s="93"/>
    </row>
    <row r="47" customFormat="false" ht="12.8" hidden="false" customHeight="false" outlineLevel="0" collapsed="false">
      <c r="K47" s="93"/>
    </row>
    <row r="48" customFormat="false" ht="12.8" hidden="false" customHeight="false" outlineLevel="0" collapsed="false">
      <c r="K48" s="93"/>
    </row>
    <row r="49" customFormat="false" ht="12.8" hidden="false" customHeight="false" outlineLevel="0" collapsed="false">
      <c r="K49" s="93"/>
    </row>
    <row r="50" customFormat="false" ht="12.8" hidden="false" customHeight="false" outlineLevel="0" collapsed="false">
      <c r="K50" s="93"/>
    </row>
    <row r="51" customFormat="false" ht="12.8" hidden="false" customHeight="false" outlineLevel="0" collapsed="false">
      <c r="K51" s="93"/>
    </row>
    <row r="52" customFormat="false" ht="12.8" hidden="false" customHeight="false" outlineLevel="0" collapsed="false">
      <c r="K52" s="93"/>
    </row>
    <row r="53" customFormat="false" ht="12.8" hidden="false" customHeight="false" outlineLevel="0" collapsed="false">
      <c r="K53" s="93"/>
    </row>
    <row r="54" customFormat="false" ht="12.8" hidden="false" customHeight="false" outlineLevel="0" collapsed="false">
      <c r="K54" s="93"/>
    </row>
    <row r="55" customFormat="false" ht="12.8" hidden="false" customHeight="false" outlineLevel="0" collapsed="false">
      <c r="K55" s="93"/>
    </row>
    <row r="56" customFormat="false" ht="12.8" hidden="false" customHeight="false" outlineLevel="0" collapsed="false">
      <c r="K56" s="93"/>
    </row>
    <row r="57" customFormat="false" ht="12.8" hidden="false" customHeight="false" outlineLevel="0" collapsed="false">
      <c r="K57" s="93"/>
    </row>
    <row r="58" customFormat="false" ht="12.8" hidden="false" customHeight="false" outlineLevel="0" collapsed="false">
      <c r="K58" s="93"/>
    </row>
    <row r="59" customFormat="false" ht="12.8" hidden="false" customHeight="false" outlineLevel="0" collapsed="false">
      <c r="K59" s="93"/>
    </row>
    <row r="60" customFormat="false" ht="12.8" hidden="false" customHeight="false" outlineLevel="0" collapsed="false">
      <c r="K60" s="93"/>
    </row>
    <row r="61" customFormat="false" ht="12.8" hidden="false" customHeight="false" outlineLevel="0" collapsed="false">
      <c r="K61" s="93"/>
    </row>
    <row r="62" customFormat="false" ht="12.8" hidden="false" customHeight="false" outlineLevel="0" collapsed="false">
      <c r="K62" s="93"/>
    </row>
    <row r="63" customFormat="false" ht="12.8" hidden="false" customHeight="false" outlineLevel="0" collapsed="false">
      <c r="K63" s="93"/>
    </row>
    <row r="64" customFormat="false" ht="12.8" hidden="false" customHeight="false" outlineLevel="0" collapsed="false">
      <c r="K64" s="93"/>
    </row>
    <row r="65" customFormat="false" ht="12.8" hidden="false" customHeight="false" outlineLevel="0" collapsed="false">
      <c r="K65" s="93"/>
    </row>
    <row r="66" customFormat="false" ht="12.8" hidden="false" customHeight="false" outlineLevel="0" collapsed="false">
      <c r="K66" s="93"/>
    </row>
    <row r="67" customFormat="false" ht="12.8" hidden="false" customHeight="false" outlineLevel="0" collapsed="false">
      <c r="K67" s="93"/>
    </row>
    <row r="68" customFormat="false" ht="12.8" hidden="false" customHeight="false" outlineLevel="0" collapsed="false">
      <c r="K68" s="93"/>
    </row>
    <row r="69" customFormat="false" ht="12.8" hidden="false" customHeight="false" outlineLevel="0" collapsed="false">
      <c r="K69" s="93"/>
    </row>
    <row r="70" customFormat="false" ht="12.8" hidden="false" customHeight="false" outlineLevel="0" collapsed="false">
      <c r="K70" s="93"/>
    </row>
    <row r="71" customFormat="false" ht="12.8" hidden="false" customHeight="false" outlineLevel="0" collapsed="false">
      <c r="K71" s="93"/>
    </row>
    <row r="72" customFormat="false" ht="12.8" hidden="false" customHeight="false" outlineLevel="0" collapsed="false">
      <c r="K72" s="93"/>
    </row>
    <row r="73" customFormat="false" ht="12.8" hidden="false" customHeight="false" outlineLevel="0" collapsed="false">
      <c r="K73" s="93"/>
    </row>
    <row r="74" customFormat="false" ht="12.8" hidden="false" customHeight="false" outlineLevel="0" collapsed="false">
      <c r="K74" s="93"/>
    </row>
    <row r="75" customFormat="false" ht="12.8" hidden="false" customHeight="false" outlineLevel="0" collapsed="false">
      <c r="K75" s="93"/>
    </row>
    <row r="76" customFormat="false" ht="12.8" hidden="false" customHeight="false" outlineLevel="0" collapsed="false">
      <c r="K76" s="93"/>
    </row>
    <row r="77" customFormat="false" ht="12.8" hidden="false" customHeight="false" outlineLevel="0" collapsed="false">
      <c r="K77" s="93"/>
    </row>
    <row r="78" customFormat="false" ht="12.8" hidden="false" customHeight="false" outlineLevel="0" collapsed="false">
      <c r="K78" s="93"/>
    </row>
    <row r="79" customFormat="false" ht="12.8" hidden="false" customHeight="false" outlineLevel="0" collapsed="false">
      <c r="K79" s="93"/>
    </row>
    <row r="80" customFormat="false" ht="12.8" hidden="false" customHeight="false" outlineLevel="0" collapsed="false">
      <c r="K80" s="93"/>
    </row>
    <row r="81" customFormat="false" ht="12.8" hidden="false" customHeight="false" outlineLevel="0" collapsed="false">
      <c r="K81" s="93"/>
    </row>
    <row r="82" customFormat="false" ht="12.8" hidden="false" customHeight="false" outlineLevel="0" collapsed="false">
      <c r="K82" s="93"/>
    </row>
    <row r="83" customFormat="false" ht="12.8" hidden="false" customHeight="false" outlineLevel="0" collapsed="false">
      <c r="K83" s="93"/>
    </row>
    <row r="84" customFormat="false" ht="12.8" hidden="false" customHeight="false" outlineLevel="0" collapsed="false">
      <c r="K84" s="93"/>
    </row>
    <row r="85" customFormat="false" ht="12.8" hidden="false" customHeight="false" outlineLevel="0" collapsed="false">
      <c r="K85" s="93"/>
    </row>
    <row r="86" customFormat="false" ht="12.8" hidden="false" customHeight="false" outlineLevel="0" collapsed="false">
      <c r="K86" s="93"/>
    </row>
    <row r="87" customFormat="false" ht="12.8" hidden="false" customHeight="false" outlineLevel="0" collapsed="false">
      <c r="K87" s="93"/>
    </row>
    <row r="88" customFormat="false" ht="12.8" hidden="false" customHeight="false" outlineLevel="0" collapsed="false">
      <c r="K88" s="93"/>
    </row>
    <row r="89" customFormat="false" ht="12.8" hidden="false" customHeight="false" outlineLevel="0" collapsed="false">
      <c r="K89" s="93"/>
    </row>
    <row r="90" customFormat="false" ht="12.8" hidden="false" customHeight="false" outlineLevel="0" collapsed="false">
      <c r="K90" s="93"/>
    </row>
    <row r="91" customFormat="false" ht="12.8" hidden="false" customHeight="false" outlineLevel="0" collapsed="false">
      <c r="K91" s="93"/>
    </row>
    <row r="92" customFormat="false" ht="12.8" hidden="false" customHeight="false" outlineLevel="0" collapsed="false">
      <c r="K92" s="93"/>
    </row>
    <row r="93" customFormat="false" ht="12.8" hidden="false" customHeight="false" outlineLevel="0" collapsed="false">
      <c r="K93" s="93"/>
    </row>
    <row r="94" customFormat="false" ht="12.8" hidden="false" customHeight="false" outlineLevel="0" collapsed="false">
      <c r="K94" s="93"/>
    </row>
    <row r="95" customFormat="false" ht="12.8" hidden="false" customHeight="false" outlineLevel="0" collapsed="false">
      <c r="K95" s="93"/>
    </row>
    <row r="96" customFormat="false" ht="12.8" hidden="false" customHeight="false" outlineLevel="0" collapsed="false">
      <c r="K96" s="93"/>
    </row>
    <row r="97" customFormat="false" ht="12.8" hidden="false" customHeight="false" outlineLevel="0" collapsed="false">
      <c r="K97" s="93"/>
    </row>
    <row r="98" customFormat="false" ht="12.8" hidden="false" customHeight="false" outlineLevel="0" collapsed="false">
      <c r="K98" s="93"/>
    </row>
    <row r="99" customFormat="false" ht="12.8" hidden="false" customHeight="false" outlineLevel="0" collapsed="false">
      <c r="K99" s="93"/>
    </row>
    <row r="100" customFormat="false" ht="12.8" hidden="false" customHeight="false" outlineLevel="0" collapsed="false">
      <c r="K100" s="93"/>
    </row>
    <row r="101" customFormat="false" ht="12.8" hidden="false" customHeight="false" outlineLevel="0" collapsed="false">
      <c r="K101" s="93"/>
    </row>
    <row r="102" customFormat="false" ht="12.8" hidden="false" customHeight="false" outlineLevel="0" collapsed="false">
      <c r="K102" s="93"/>
    </row>
    <row r="103" customFormat="false" ht="12.8" hidden="false" customHeight="false" outlineLevel="0" collapsed="false">
      <c r="K103" s="93"/>
    </row>
    <row r="104" customFormat="false" ht="12.8" hidden="false" customHeight="false" outlineLevel="0" collapsed="false">
      <c r="K104" s="93"/>
    </row>
    <row r="105" customFormat="false" ht="12.8" hidden="false" customHeight="false" outlineLevel="0" collapsed="false">
      <c r="K105" s="93"/>
    </row>
    <row r="106" customFormat="false" ht="12.8" hidden="false" customHeight="false" outlineLevel="0" collapsed="false">
      <c r="K106" s="93"/>
    </row>
    <row r="107" customFormat="false" ht="12.8" hidden="false" customHeight="false" outlineLevel="0" collapsed="false">
      <c r="K107" s="93"/>
    </row>
    <row r="108" customFormat="false" ht="12.8" hidden="false" customHeight="false" outlineLevel="0" collapsed="false">
      <c r="K108" s="93"/>
    </row>
    <row r="109" customFormat="false" ht="12.8" hidden="false" customHeight="false" outlineLevel="0" collapsed="false">
      <c r="K109" s="93"/>
    </row>
    <row r="110" customFormat="false" ht="12.8" hidden="false" customHeight="false" outlineLevel="0" collapsed="false">
      <c r="K110" s="93"/>
    </row>
    <row r="111" customFormat="false" ht="12.8" hidden="false" customHeight="false" outlineLevel="0" collapsed="false">
      <c r="K111" s="93"/>
    </row>
    <row r="112" customFormat="false" ht="12.8" hidden="false" customHeight="false" outlineLevel="0" collapsed="false">
      <c r="K112" s="93"/>
    </row>
    <row r="113" customFormat="false" ht="12.8" hidden="false" customHeight="false" outlineLevel="0" collapsed="false">
      <c r="K113" s="93"/>
    </row>
    <row r="114" customFormat="false" ht="12.8" hidden="false" customHeight="false" outlineLevel="0" collapsed="false">
      <c r="K114" s="93"/>
    </row>
    <row r="115" customFormat="false" ht="12.8" hidden="false" customHeight="false" outlineLevel="0" collapsed="false">
      <c r="K115" s="93"/>
    </row>
    <row r="116" customFormat="false" ht="12.8" hidden="false" customHeight="false" outlineLevel="0" collapsed="false">
      <c r="K116" s="93"/>
    </row>
    <row r="117" customFormat="false" ht="12.8" hidden="false" customHeight="false" outlineLevel="0" collapsed="false">
      <c r="K117" s="93"/>
    </row>
  </sheetData>
  <sheetProtection sheet="true" objects="true" scenarios="true" selectLockedCells="true"/>
  <mergeCells count="4">
    <mergeCell ref="D1:E1"/>
    <mergeCell ref="F1:G1"/>
    <mergeCell ref="D2:E2"/>
    <mergeCell ref="F3:G3"/>
  </mergeCells>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CC"/>
    <pageSetUpPr fitToPage="true"/>
  </sheetPr>
  <dimension ref="A1:AMJ144"/>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5" ySplit="2" topLeftCell="F3" activePane="bottomRight" state="frozen"/>
      <selection pane="topLeft" activeCell="A1" activeCellId="0" sqref="A1"/>
      <selection pane="topRight" activeCell="F1" activeCellId="0" sqref="F1"/>
      <selection pane="bottomLeft" activeCell="A3" activeCellId="0" sqref="A3"/>
      <selection pane="bottomRight" activeCell="H4" activeCellId="0" sqref="H4"/>
    </sheetView>
  </sheetViews>
  <sheetFormatPr defaultColWidth="11.53515625" defaultRowHeight="12.8" zeroHeight="false" outlineLevelRow="0" outlineLevelCol="0"/>
  <cols>
    <col collapsed="false" customWidth="true" hidden="false" outlineLevel="0" max="1" min="1" style="17" width="5.01"/>
    <col collapsed="false" customWidth="true" hidden="false" outlineLevel="0" max="2" min="2" style="179" width="33.84"/>
    <col collapsed="false" customWidth="true" hidden="false" outlineLevel="0" max="3" min="3" style="17" width="4.37"/>
    <col collapsed="false" customWidth="true" hidden="true" outlineLevel="0" max="4" min="4" style="17" width="8.48"/>
    <col collapsed="false" customWidth="true" hidden="true" outlineLevel="0" max="5" min="5" style="17" width="9.13"/>
    <col collapsed="false" customWidth="true" hidden="false" outlineLevel="0" max="7" min="6" style="180" width="9.13"/>
    <col collapsed="false" customWidth="true" hidden="false" outlineLevel="0" max="8" min="8" style="180" width="9.52"/>
    <col collapsed="false" customWidth="true" hidden="false" outlineLevel="0" max="9" min="9" style="17" width="7.2"/>
    <col collapsed="false" customWidth="true" hidden="false" outlineLevel="0" max="10" min="10" style="181" width="7.69"/>
    <col collapsed="false" customWidth="true" hidden="false" outlineLevel="0" max="11" min="11" style="180" width="11.22"/>
    <col collapsed="false" customWidth="false" hidden="false" outlineLevel="0" max="1023" min="12" style="17" width="11.52"/>
  </cols>
  <sheetData>
    <row r="1" customFormat="false" ht="12.8" hidden="false" customHeight="false" outlineLevel="0" collapsed="false">
      <c r="A1" s="17" t="s">
        <v>331</v>
      </c>
      <c r="B1" s="179" t="s">
        <v>332</v>
      </c>
      <c r="C1" s="17" t="s">
        <v>333</v>
      </c>
      <c r="D1" s="205" t="s">
        <v>334</v>
      </c>
      <c r="E1" s="205"/>
      <c r="F1" s="182" t="s">
        <v>334</v>
      </c>
      <c r="G1" s="182"/>
      <c r="H1" s="180" t="s">
        <v>335</v>
      </c>
      <c r="I1" s="17" t="s">
        <v>336</v>
      </c>
      <c r="J1" s="181" t="s">
        <v>206</v>
      </c>
      <c r="K1" s="180" t="s">
        <v>337</v>
      </c>
    </row>
    <row r="2" s="183" customFormat="true" ht="12.8" hidden="false" customHeight="false" outlineLevel="0" collapsed="false">
      <c r="B2" s="184"/>
      <c r="D2" s="206" t="s">
        <v>338</v>
      </c>
      <c r="E2" s="206"/>
      <c r="F2" s="186" t="s">
        <v>339</v>
      </c>
      <c r="G2" s="187" t="s">
        <v>340</v>
      </c>
      <c r="H2" s="188"/>
      <c r="J2" s="189" t="s">
        <v>341</v>
      </c>
      <c r="K2" s="190"/>
      <c r="AMJ2" s="0"/>
    </row>
    <row r="3" s="201" customFormat="true" ht="12.8" hidden="false" customHeight="false" outlineLevel="0" collapsed="false">
      <c r="A3" s="201" t="n">
        <v>4</v>
      </c>
      <c r="B3" s="202" t="s">
        <v>500</v>
      </c>
      <c r="D3" s="193" t="s">
        <v>404</v>
      </c>
      <c r="E3" s="193" t="s">
        <v>404</v>
      </c>
      <c r="F3" s="194" t="str">
        <f aca="false">"mise à jour de "&amp;Récapitulatif!$D$2</f>
        <v>mise à jour de 2022</v>
      </c>
      <c r="G3" s="194" t="n">
        <f aca="false">Récapitulatif!$D$2</f>
        <v>2022</v>
      </c>
      <c r="H3" s="195" t="s">
        <v>344</v>
      </c>
      <c r="J3" s="203"/>
      <c r="K3" s="204"/>
      <c r="AMJ3" s="0"/>
    </row>
    <row r="4" customFormat="false" ht="12.8" hidden="false" customHeight="false" outlineLevel="0" collapsed="false">
      <c r="B4" s="179" t="s">
        <v>501</v>
      </c>
      <c r="C4" s="17" t="s">
        <v>366</v>
      </c>
      <c r="D4" s="180" t="n">
        <v>15.625</v>
      </c>
      <c r="E4" s="180" t="n">
        <v>156.25</v>
      </c>
      <c r="F4" s="180" t="n">
        <f aca="false">IF(D4&gt;0,D4*Récapitulatif!$E$2/Récapitulatif!$E$1,"")</f>
        <v>19.2338709677419</v>
      </c>
      <c r="G4" s="180" t="n">
        <f aca="false">IF(E4&gt;0,E4*Récapitulatif!$E$2/Récapitulatif!$E$1,"")</f>
        <v>192.338709677419</v>
      </c>
      <c r="H4" s="197"/>
      <c r="I4" s="7"/>
      <c r="J4" s="198"/>
      <c r="K4" s="93" t="str">
        <f aca="false">IF(I4&gt;0,I4*H4*(1-J4),"")</f>
        <v/>
      </c>
    </row>
    <row r="5" customFormat="false" ht="12.8" hidden="false" customHeight="false" outlineLevel="0" collapsed="false">
      <c r="B5" s="179" t="s">
        <v>502</v>
      </c>
      <c r="C5" s="17" t="s">
        <v>366</v>
      </c>
      <c r="D5" s="180" t="n">
        <v>156.25</v>
      </c>
      <c r="E5" s="180" t="n">
        <v>312.5</v>
      </c>
      <c r="F5" s="180" t="n">
        <f aca="false">IF(D5&gt;0,D5*Récapitulatif!$E$2/Récapitulatif!$E$1,"")</f>
        <v>192.338709677419</v>
      </c>
      <c r="G5" s="180" t="n">
        <f aca="false">IF(E5&gt;0,E5*Récapitulatif!$E$2/Récapitulatif!$E$1,"")</f>
        <v>384.677419354839</v>
      </c>
      <c r="H5" s="197"/>
      <c r="I5" s="7"/>
      <c r="J5" s="198"/>
      <c r="K5" s="93" t="str">
        <f aca="false">IF(I5&gt;0,I5*H5*(1-J5),"")</f>
        <v/>
      </c>
      <c r="L5" s="180"/>
    </row>
    <row r="6" customFormat="false" ht="12.8" hidden="false" customHeight="false" outlineLevel="0" collapsed="false">
      <c r="B6" s="179" t="s">
        <v>503</v>
      </c>
      <c r="C6" s="17" t="s">
        <v>366</v>
      </c>
      <c r="D6" s="180" t="n">
        <v>52.0833333333333</v>
      </c>
      <c r="E6" s="180" t="n">
        <v>312.5</v>
      </c>
      <c r="F6" s="180" t="n">
        <f aca="false">IF(D6&gt;0,D6*Récapitulatif!$E$2/Récapitulatif!$E$1,"")</f>
        <v>64.1129032258064</v>
      </c>
      <c r="G6" s="180" t="n">
        <f aca="false">IF(E6&gt;0,E6*Récapitulatif!$E$2/Récapitulatif!$E$1,"")</f>
        <v>384.677419354839</v>
      </c>
      <c r="H6" s="197"/>
      <c r="I6" s="7"/>
      <c r="J6" s="198"/>
      <c r="K6" s="93" t="str">
        <f aca="false">IF(I6&gt;0,I6*H6*(1-J6),"")</f>
        <v/>
      </c>
    </row>
    <row r="7" customFormat="false" ht="12.8" hidden="false" customHeight="false" outlineLevel="0" collapsed="false">
      <c r="B7" s="179" t="s">
        <v>504</v>
      </c>
      <c r="C7" s="17" t="s">
        <v>366</v>
      </c>
      <c r="D7" s="180" t="n">
        <v>364.583333333333</v>
      </c>
      <c r="E7" s="180" t="n">
        <v>677.083333333333</v>
      </c>
      <c r="F7" s="180" t="n">
        <f aca="false">IF(D7&gt;0,D7*Récapitulatif!$E$2/Récapitulatif!$E$1,"")</f>
        <v>448.790322580645</v>
      </c>
      <c r="G7" s="180" t="n">
        <f aca="false">IF(E7&gt;0,E7*Récapitulatif!$E$2/Récapitulatif!$E$1,"")</f>
        <v>833.467741935484</v>
      </c>
      <c r="H7" s="197"/>
      <c r="I7" s="7"/>
      <c r="J7" s="198"/>
      <c r="K7" s="93" t="str">
        <f aca="false">IF(I7&gt;0,I7*H7*(1-J7),"")</f>
        <v/>
      </c>
    </row>
    <row r="8" customFormat="false" ht="12.8" hidden="false" customHeight="false" outlineLevel="0" collapsed="false">
      <c r="B8" s="179" t="s">
        <v>505</v>
      </c>
      <c r="C8" s="17" t="s">
        <v>366</v>
      </c>
      <c r="D8" s="180" t="n">
        <v>52.0833333333333</v>
      </c>
      <c r="E8" s="180" t="n">
        <v>364.583333333333</v>
      </c>
      <c r="F8" s="180" t="n">
        <f aca="false">IF(D8&gt;0,D8*Récapitulatif!$E$2/Récapitulatif!$E$1,"")</f>
        <v>64.1129032258064</v>
      </c>
      <c r="G8" s="180" t="n">
        <f aca="false">IF(E8&gt;0,E8*Récapitulatif!$E$2/Récapitulatif!$E$1,"")</f>
        <v>448.790322580645</v>
      </c>
      <c r="H8" s="197"/>
      <c r="I8" s="7"/>
      <c r="J8" s="198"/>
      <c r="K8" s="93" t="str">
        <f aca="false">IF(I8&gt;0,I8*H8*(1-J8),"")</f>
        <v/>
      </c>
    </row>
    <row r="9" customFormat="false" ht="12.8" hidden="false" customHeight="false" outlineLevel="0" collapsed="false">
      <c r="B9" s="179" t="s">
        <v>506</v>
      </c>
      <c r="C9" s="17" t="s">
        <v>366</v>
      </c>
      <c r="D9" s="180" t="n">
        <v>156.25</v>
      </c>
      <c r="E9" s="180" t="n">
        <v>677.083333333333</v>
      </c>
      <c r="F9" s="180" t="n">
        <f aca="false">IF(D9&gt;0,D9*Récapitulatif!$E$2/Récapitulatif!$E$1,"")</f>
        <v>192.338709677419</v>
      </c>
      <c r="G9" s="180" t="n">
        <f aca="false">IF(E9&gt;0,E9*Récapitulatif!$E$2/Récapitulatif!$E$1,"")</f>
        <v>833.467741935484</v>
      </c>
      <c r="H9" s="197"/>
      <c r="I9" s="7"/>
      <c r="J9" s="198"/>
      <c r="K9" s="93" t="str">
        <f aca="false">IF(I9&gt;0,I9*H9*(1-J9),"")</f>
        <v/>
      </c>
    </row>
    <row r="10" customFormat="false" ht="12.8" hidden="false" customHeight="false" outlineLevel="0" collapsed="false">
      <c r="B10" s="179" t="s">
        <v>507</v>
      </c>
      <c r="C10" s="17" t="s">
        <v>366</v>
      </c>
      <c r="D10" s="180" t="n">
        <v>156.25</v>
      </c>
      <c r="E10" s="180" t="n">
        <v>677.083333333333</v>
      </c>
      <c r="F10" s="180" t="n">
        <f aca="false">IF(D10&gt;0,D10*Récapitulatif!$E$2/Récapitulatif!$E$1,"")</f>
        <v>192.338709677419</v>
      </c>
      <c r="G10" s="180" t="n">
        <f aca="false">IF(E10&gt;0,E10*Récapitulatif!$E$2/Récapitulatif!$E$1,"")</f>
        <v>833.467741935484</v>
      </c>
      <c r="H10" s="197"/>
      <c r="I10" s="7"/>
      <c r="J10" s="198"/>
      <c r="K10" s="93" t="str">
        <f aca="false">IF(I10&gt;0,I10*H10*(1-J10),"")</f>
        <v/>
      </c>
    </row>
    <row r="11" customFormat="false" ht="12.8" hidden="false" customHeight="false" outlineLevel="0" collapsed="false">
      <c r="B11" s="179" t="s">
        <v>508</v>
      </c>
      <c r="C11" s="17" t="s">
        <v>366</v>
      </c>
      <c r="D11" s="180" t="n">
        <v>260.416666666667</v>
      </c>
      <c r="E11" s="180" t="n">
        <v>885.416666666667</v>
      </c>
      <c r="F11" s="180" t="n">
        <f aca="false">IF(D11&gt;0,D11*Récapitulatif!$E$2/Récapitulatif!$E$1,"")</f>
        <v>320.564516129033</v>
      </c>
      <c r="G11" s="180" t="n">
        <f aca="false">IF(E11&gt;0,E11*Récapitulatif!$E$2/Récapitulatif!$E$1,"")</f>
        <v>1089.91935483871</v>
      </c>
      <c r="H11" s="197"/>
      <c r="I11" s="7"/>
      <c r="J11" s="198"/>
      <c r="K11" s="93" t="str">
        <f aca="false">IF(I11&gt;0,I11*H11*(1-J11),"")</f>
        <v/>
      </c>
    </row>
    <row r="12" customFormat="false" ht="12.8" hidden="false" customHeight="false" outlineLevel="0" collapsed="false">
      <c r="B12" s="179" t="s">
        <v>509</v>
      </c>
      <c r="C12" s="17" t="s">
        <v>366</v>
      </c>
      <c r="D12" s="180" t="n">
        <v>364.583333333333</v>
      </c>
      <c r="E12" s="180" t="n">
        <v>677.083333333333</v>
      </c>
      <c r="F12" s="180" t="n">
        <f aca="false">IF(D12&gt;0,D12*Récapitulatif!$E$2/Récapitulatif!$E$1,"")</f>
        <v>448.790322580645</v>
      </c>
      <c r="G12" s="180" t="n">
        <f aca="false">IF(E12&gt;0,E12*Récapitulatif!$E$2/Récapitulatif!$E$1,"")</f>
        <v>833.467741935484</v>
      </c>
      <c r="H12" s="197"/>
      <c r="I12" s="7"/>
      <c r="J12" s="198"/>
      <c r="K12" s="93" t="str">
        <f aca="false">IF(I12&gt;0,I12*H12*(1-J12),"")</f>
        <v/>
      </c>
    </row>
    <row r="13" customFormat="false" ht="12.8" hidden="false" customHeight="false" outlineLevel="0" collapsed="false">
      <c r="B13" s="179" t="s">
        <v>510</v>
      </c>
      <c r="C13" s="17" t="s">
        <v>366</v>
      </c>
      <c r="D13" s="180" t="n">
        <v>572.916666666667</v>
      </c>
      <c r="E13" s="180" t="n">
        <v>885.416666666667</v>
      </c>
      <c r="F13" s="180" t="n">
        <f aca="false">IF(D13&gt;0,D13*Récapitulatif!$E$2/Récapitulatif!$E$1,"")</f>
        <v>705.241935483871</v>
      </c>
      <c r="G13" s="180" t="n">
        <f aca="false">IF(E13&gt;0,E13*Récapitulatif!$E$2/Récapitulatif!$E$1,"")</f>
        <v>1089.91935483871</v>
      </c>
      <c r="H13" s="197"/>
      <c r="I13" s="7"/>
      <c r="J13" s="198"/>
      <c r="K13" s="93" t="str">
        <f aca="false">IF(I13&gt;0,I13*H13*(1-J13),"")</f>
        <v/>
      </c>
    </row>
    <row r="14" customFormat="false" ht="12.8" hidden="false" customHeight="false" outlineLevel="0" collapsed="false">
      <c r="K14" s="93"/>
    </row>
    <row r="15" customFormat="false" ht="12.8" hidden="false" customHeight="false" outlineLevel="0" collapsed="false">
      <c r="J15" s="199" t="str">
        <f aca="false">"Total hors TVA des "&amp;B$3</f>
        <v>Total hors TVA des dégâts aux mobilier de cuisine et SdB</v>
      </c>
      <c r="K15" s="93" t="n">
        <f aca="false">SUM($K$3:K14)</f>
        <v>0</v>
      </c>
    </row>
    <row r="16" customFormat="false" ht="12.8" hidden="false" customHeight="false" outlineLevel="0" collapsed="false">
      <c r="G16" s="212"/>
      <c r="H16" s="213"/>
      <c r="K16" s="200"/>
    </row>
    <row r="17" customFormat="false" ht="12.8" hidden="false" customHeight="false" outlineLevel="0" collapsed="false">
      <c r="H17" s="212"/>
      <c r="K17" s="93"/>
    </row>
    <row r="18" customFormat="false" ht="12.8" hidden="false" customHeight="false" outlineLevel="0" collapsed="false">
      <c r="K18" s="93"/>
    </row>
    <row r="19" customFormat="false" ht="12.8" hidden="false" customHeight="false" outlineLevel="0" collapsed="false">
      <c r="K19" s="93"/>
    </row>
    <row r="20" customFormat="false" ht="12.8" hidden="false" customHeight="false" outlineLevel="0" collapsed="false">
      <c r="K20" s="93"/>
    </row>
    <row r="21" customFormat="false" ht="12.8" hidden="false" customHeight="false" outlineLevel="0" collapsed="false">
      <c r="K21" s="93"/>
    </row>
    <row r="22" customFormat="false" ht="12.8" hidden="false" customHeight="false" outlineLevel="0" collapsed="false">
      <c r="K22" s="93"/>
    </row>
    <row r="23" customFormat="false" ht="12.8" hidden="false" customHeight="false" outlineLevel="0" collapsed="false">
      <c r="K23" s="93"/>
    </row>
    <row r="24" customFormat="false" ht="12.8" hidden="false" customHeight="false" outlineLevel="0" collapsed="false">
      <c r="K24" s="93"/>
    </row>
    <row r="25" customFormat="false" ht="12.8" hidden="false" customHeight="false" outlineLevel="0" collapsed="false">
      <c r="K25" s="93"/>
    </row>
    <row r="26" customFormat="false" ht="12.8" hidden="false" customHeight="false" outlineLevel="0" collapsed="false">
      <c r="K26" s="93"/>
    </row>
    <row r="27" customFormat="false" ht="12.8" hidden="false" customHeight="false" outlineLevel="0" collapsed="false">
      <c r="K27" s="93"/>
    </row>
    <row r="28" customFormat="false" ht="12.8" hidden="false" customHeight="false" outlineLevel="0" collapsed="false">
      <c r="K28" s="93"/>
    </row>
    <row r="29" customFormat="false" ht="12.8" hidden="false" customHeight="false" outlineLevel="0" collapsed="false">
      <c r="K29" s="93"/>
    </row>
    <row r="30" customFormat="false" ht="12.8" hidden="false" customHeight="false" outlineLevel="0" collapsed="false">
      <c r="K30" s="93"/>
    </row>
    <row r="31" customFormat="false" ht="12.8" hidden="false" customHeight="false" outlineLevel="0" collapsed="false">
      <c r="K31" s="93"/>
    </row>
    <row r="32" customFormat="false" ht="12.8" hidden="false" customHeight="false" outlineLevel="0" collapsed="false">
      <c r="K32" s="93"/>
    </row>
    <row r="33" customFormat="false" ht="12.8" hidden="false" customHeight="false" outlineLevel="0" collapsed="false">
      <c r="K33" s="93"/>
    </row>
    <row r="34" customFormat="false" ht="12.8" hidden="false" customHeight="false" outlineLevel="0" collapsed="false">
      <c r="K34" s="93"/>
    </row>
    <row r="35" customFormat="false" ht="12.8" hidden="false" customHeight="false" outlineLevel="0" collapsed="false">
      <c r="K35" s="93"/>
    </row>
    <row r="36" customFormat="false" ht="12.8" hidden="false" customHeight="false" outlineLevel="0" collapsed="false">
      <c r="K36" s="93"/>
    </row>
    <row r="37" customFormat="false" ht="12.8" hidden="false" customHeight="false" outlineLevel="0" collapsed="false">
      <c r="K37" s="93"/>
    </row>
    <row r="38" customFormat="false" ht="12.8" hidden="false" customHeight="false" outlineLevel="0" collapsed="false">
      <c r="K38" s="93"/>
    </row>
    <row r="39" customFormat="false" ht="12.8" hidden="false" customHeight="false" outlineLevel="0" collapsed="false">
      <c r="K39" s="93"/>
    </row>
    <row r="40" customFormat="false" ht="12.8" hidden="false" customHeight="false" outlineLevel="0" collapsed="false">
      <c r="K40" s="93"/>
    </row>
    <row r="41" customFormat="false" ht="12.8" hidden="false" customHeight="false" outlineLevel="0" collapsed="false">
      <c r="K41" s="93"/>
    </row>
    <row r="42" customFormat="false" ht="12.8" hidden="false" customHeight="false" outlineLevel="0" collapsed="false">
      <c r="K42" s="93"/>
    </row>
    <row r="43" customFormat="false" ht="12.8" hidden="false" customHeight="false" outlineLevel="0" collapsed="false">
      <c r="K43" s="93"/>
    </row>
    <row r="44" customFormat="false" ht="12.8" hidden="false" customHeight="false" outlineLevel="0" collapsed="false">
      <c r="K44" s="93"/>
    </row>
    <row r="45" customFormat="false" ht="12.8" hidden="false" customHeight="false" outlineLevel="0" collapsed="false">
      <c r="K45" s="93"/>
    </row>
    <row r="46" customFormat="false" ht="12.8" hidden="false" customHeight="false" outlineLevel="0" collapsed="false">
      <c r="K46" s="93"/>
    </row>
    <row r="47" customFormat="false" ht="12.8" hidden="false" customHeight="false" outlineLevel="0" collapsed="false">
      <c r="K47" s="93"/>
    </row>
    <row r="48" customFormat="false" ht="12.8" hidden="false" customHeight="false" outlineLevel="0" collapsed="false">
      <c r="K48" s="93"/>
    </row>
    <row r="49" customFormat="false" ht="12.8" hidden="false" customHeight="false" outlineLevel="0" collapsed="false">
      <c r="K49" s="93"/>
    </row>
    <row r="50" customFormat="false" ht="12.8" hidden="false" customHeight="false" outlineLevel="0" collapsed="false">
      <c r="K50" s="93"/>
    </row>
    <row r="51" customFormat="false" ht="12.8" hidden="false" customHeight="false" outlineLevel="0" collapsed="false">
      <c r="K51" s="93"/>
    </row>
    <row r="52" customFormat="false" ht="12.8" hidden="false" customHeight="false" outlineLevel="0" collapsed="false">
      <c r="K52" s="93"/>
    </row>
    <row r="53" customFormat="false" ht="12.8" hidden="false" customHeight="false" outlineLevel="0" collapsed="false">
      <c r="K53" s="93"/>
    </row>
    <row r="54" customFormat="false" ht="12.8" hidden="false" customHeight="false" outlineLevel="0" collapsed="false">
      <c r="K54" s="93"/>
    </row>
    <row r="55" customFormat="false" ht="12.8" hidden="false" customHeight="false" outlineLevel="0" collapsed="false">
      <c r="K55" s="93"/>
    </row>
    <row r="56" customFormat="false" ht="12.8" hidden="false" customHeight="false" outlineLevel="0" collapsed="false">
      <c r="K56" s="93"/>
    </row>
    <row r="57" customFormat="false" ht="12.8" hidden="false" customHeight="false" outlineLevel="0" collapsed="false">
      <c r="K57" s="93"/>
    </row>
    <row r="58" customFormat="false" ht="12.8" hidden="false" customHeight="false" outlineLevel="0" collapsed="false">
      <c r="K58" s="93"/>
    </row>
    <row r="59" customFormat="false" ht="12.8" hidden="false" customHeight="false" outlineLevel="0" collapsed="false">
      <c r="K59" s="93"/>
    </row>
    <row r="60" customFormat="false" ht="12.8" hidden="false" customHeight="false" outlineLevel="0" collapsed="false">
      <c r="K60" s="93"/>
    </row>
    <row r="61" customFormat="false" ht="12.8" hidden="false" customHeight="false" outlineLevel="0" collapsed="false">
      <c r="K61" s="93"/>
    </row>
    <row r="62" customFormat="false" ht="12.8" hidden="false" customHeight="false" outlineLevel="0" collapsed="false">
      <c r="K62" s="93"/>
    </row>
    <row r="63" customFormat="false" ht="12.8" hidden="false" customHeight="false" outlineLevel="0" collapsed="false">
      <c r="K63" s="93"/>
    </row>
    <row r="64" customFormat="false" ht="12.8" hidden="false" customHeight="false" outlineLevel="0" collapsed="false">
      <c r="K64" s="93"/>
    </row>
    <row r="65" customFormat="false" ht="12.8" hidden="false" customHeight="false" outlineLevel="0" collapsed="false">
      <c r="K65" s="93"/>
    </row>
    <row r="66" customFormat="false" ht="12.8" hidden="false" customHeight="false" outlineLevel="0" collapsed="false">
      <c r="K66" s="93"/>
    </row>
    <row r="67" customFormat="false" ht="12.8" hidden="false" customHeight="false" outlineLevel="0" collapsed="false">
      <c r="K67" s="93"/>
    </row>
    <row r="68" customFormat="false" ht="12.8" hidden="false" customHeight="false" outlineLevel="0" collapsed="false">
      <c r="K68" s="93"/>
    </row>
    <row r="69" customFormat="false" ht="12.8" hidden="false" customHeight="false" outlineLevel="0" collapsed="false">
      <c r="K69" s="93"/>
    </row>
    <row r="70" customFormat="false" ht="12.8" hidden="false" customHeight="false" outlineLevel="0" collapsed="false">
      <c r="K70" s="93"/>
    </row>
    <row r="71" customFormat="false" ht="12.8" hidden="false" customHeight="false" outlineLevel="0" collapsed="false">
      <c r="K71" s="93"/>
    </row>
    <row r="72" customFormat="false" ht="12.8" hidden="false" customHeight="false" outlineLevel="0" collapsed="false">
      <c r="K72" s="93"/>
    </row>
    <row r="73" customFormat="false" ht="12.8" hidden="false" customHeight="false" outlineLevel="0" collapsed="false">
      <c r="K73" s="93"/>
    </row>
    <row r="74" customFormat="false" ht="12.8" hidden="false" customHeight="false" outlineLevel="0" collapsed="false">
      <c r="K74" s="93"/>
    </row>
    <row r="75" customFormat="false" ht="12.8" hidden="false" customHeight="false" outlineLevel="0" collapsed="false">
      <c r="K75" s="93"/>
    </row>
    <row r="76" customFormat="false" ht="12.8" hidden="false" customHeight="false" outlineLevel="0" collapsed="false">
      <c r="K76" s="93"/>
    </row>
    <row r="77" customFormat="false" ht="12.8" hidden="false" customHeight="false" outlineLevel="0" collapsed="false">
      <c r="K77" s="93"/>
    </row>
    <row r="78" customFormat="false" ht="12.8" hidden="false" customHeight="false" outlineLevel="0" collapsed="false">
      <c r="K78" s="93"/>
    </row>
    <row r="79" customFormat="false" ht="12.8" hidden="false" customHeight="false" outlineLevel="0" collapsed="false">
      <c r="K79" s="93"/>
    </row>
    <row r="80" customFormat="false" ht="12.8" hidden="false" customHeight="false" outlineLevel="0" collapsed="false">
      <c r="K80" s="93"/>
    </row>
    <row r="81" customFormat="false" ht="12.8" hidden="false" customHeight="false" outlineLevel="0" collapsed="false">
      <c r="K81" s="93"/>
    </row>
    <row r="82" customFormat="false" ht="12.8" hidden="false" customHeight="false" outlineLevel="0" collapsed="false">
      <c r="K82" s="93"/>
    </row>
    <row r="83" customFormat="false" ht="12.8" hidden="false" customHeight="false" outlineLevel="0" collapsed="false">
      <c r="K83" s="93"/>
    </row>
    <row r="84" customFormat="false" ht="12.8" hidden="false" customHeight="false" outlineLevel="0" collapsed="false">
      <c r="K84" s="93"/>
    </row>
    <row r="85" customFormat="false" ht="12.8" hidden="false" customHeight="false" outlineLevel="0" collapsed="false">
      <c r="K85" s="93"/>
    </row>
    <row r="86" customFormat="false" ht="12.8" hidden="false" customHeight="false" outlineLevel="0" collapsed="false">
      <c r="K86" s="93"/>
    </row>
    <row r="87" customFormat="false" ht="12.8" hidden="false" customHeight="false" outlineLevel="0" collapsed="false">
      <c r="K87" s="93"/>
    </row>
    <row r="88" customFormat="false" ht="12.8" hidden="false" customHeight="false" outlineLevel="0" collapsed="false">
      <c r="K88" s="93"/>
    </row>
    <row r="89" customFormat="false" ht="12.8" hidden="false" customHeight="false" outlineLevel="0" collapsed="false">
      <c r="K89" s="93"/>
    </row>
    <row r="90" customFormat="false" ht="12.8" hidden="false" customHeight="false" outlineLevel="0" collapsed="false">
      <c r="K90" s="93"/>
    </row>
    <row r="91" customFormat="false" ht="12.8" hidden="false" customHeight="false" outlineLevel="0" collapsed="false">
      <c r="K91" s="93"/>
    </row>
    <row r="92" customFormat="false" ht="12.8" hidden="false" customHeight="false" outlineLevel="0" collapsed="false">
      <c r="K92" s="93"/>
    </row>
    <row r="93" customFormat="false" ht="12.8" hidden="false" customHeight="false" outlineLevel="0" collapsed="false">
      <c r="K93" s="93"/>
    </row>
    <row r="94" customFormat="false" ht="12.8" hidden="false" customHeight="false" outlineLevel="0" collapsed="false">
      <c r="K94" s="93"/>
    </row>
    <row r="95" customFormat="false" ht="12.8" hidden="false" customHeight="false" outlineLevel="0" collapsed="false">
      <c r="K95" s="93"/>
    </row>
    <row r="96" customFormat="false" ht="12.8" hidden="false" customHeight="false" outlineLevel="0" collapsed="false">
      <c r="K96" s="93"/>
    </row>
    <row r="97" customFormat="false" ht="12.8" hidden="false" customHeight="false" outlineLevel="0" collapsed="false">
      <c r="K97" s="93"/>
    </row>
    <row r="98" customFormat="false" ht="12.8" hidden="false" customHeight="false" outlineLevel="0" collapsed="false">
      <c r="K98" s="93"/>
    </row>
    <row r="99" customFormat="false" ht="12.8" hidden="false" customHeight="false" outlineLevel="0" collapsed="false">
      <c r="K99" s="93"/>
    </row>
    <row r="100" customFormat="false" ht="12.8" hidden="false" customHeight="false" outlineLevel="0" collapsed="false">
      <c r="K100" s="93"/>
    </row>
    <row r="101" customFormat="false" ht="12.8" hidden="false" customHeight="false" outlineLevel="0" collapsed="false">
      <c r="K101" s="93"/>
    </row>
    <row r="102" customFormat="false" ht="12.8" hidden="false" customHeight="false" outlineLevel="0" collapsed="false">
      <c r="K102" s="93"/>
    </row>
    <row r="103" customFormat="false" ht="12.8" hidden="false" customHeight="false" outlineLevel="0" collapsed="false">
      <c r="K103" s="93"/>
    </row>
    <row r="104" customFormat="false" ht="12.8" hidden="false" customHeight="false" outlineLevel="0" collapsed="false">
      <c r="K104" s="93"/>
    </row>
    <row r="105" customFormat="false" ht="12.8" hidden="false" customHeight="false" outlineLevel="0" collapsed="false">
      <c r="K105" s="93"/>
    </row>
    <row r="106" customFormat="false" ht="12.8" hidden="false" customHeight="false" outlineLevel="0" collapsed="false">
      <c r="K106" s="93"/>
    </row>
    <row r="107" customFormat="false" ht="12.8" hidden="false" customHeight="false" outlineLevel="0" collapsed="false">
      <c r="K107" s="93"/>
    </row>
    <row r="108" customFormat="false" ht="12.8" hidden="false" customHeight="false" outlineLevel="0" collapsed="false">
      <c r="K108" s="93"/>
    </row>
    <row r="109" customFormat="false" ht="12.8" hidden="false" customHeight="false" outlineLevel="0" collapsed="false">
      <c r="K109" s="93"/>
    </row>
    <row r="110" customFormat="false" ht="12.8" hidden="false" customHeight="false" outlineLevel="0" collapsed="false">
      <c r="K110" s="93"/>
    </row>
    <row r="111" customFormat="false" ht="12.8" hidden="false" customHeight="false" outlineLevel="0" collapsed="false">
      <c r="K111" s="93"/>
    </row>
    <row r="112" customFormat="false" ht="12.8" hidden="false" customHeight="false" outlineLevel="0" collapsed="false">
      <c r="K112" s="93"/>
    </row>
    <row r="113" customFormat="false" ht="12.8" hidden="false" customHeight="false" outlineLevel="0" collapsed="false">
      <c r="K113" s="93"/>
    </row>
    <row r="114" customFormat="false" ht="12.8" hidden="false" customHeight="false" outlineLevel="0" collapsed="false">
      <c r="K114" s="93"/>
    </row>
    <row r="115" customFormat="false" ht="12.8" hidden="false" customHeight="false" outlineLevel="0" collapsed="false">
      <c r="K115" s="93"/>
    </row>
    <row r="116" customFormat="false" ht="12.8" hidden="false" customHeight="false" outlineLevel="0" collapsed="false">
      <c r="K116" s="93"/>
    </row>
    <row r="117" customFormat="false" ht="12.8" hidden="false" customHeight="false" outlineLevel="0" collapsed="false">
      <c r="K117" s="93"/>
    </row>
    <row r="118" customFormat="false" ht="12.8" hidden="false" customHeight="false" outlineLevel="0" collapsed="false">
      <c r="K118" s="93"/>
    </row>
    <row r="119" customFormat="false" ht="12.8" hidden="false" customHeight="false" outlineLevel="0" collapsed="false">
      <c r="K119" s="93"/>
    </row>
    <row r="120" customFormat="false" ht="12.8" hidden="false" customHeight="false" outlineLevel="0" collapsed="false">
      <c r="K120" s="93"/>
    </row>
    <row r="121" customFormat="false" ht="12.8" hidden="false" customHeight="false" outlineLevel="0" collapsed="false">
      <c r="K121" s="93"/>
    </row>
    <row r="122" customFormat="false" ht="12.8" hidden="false" customHeight="false" outlineLevel="0" collapsed="false">
      <c r="K122" s="93"/>
    </row>
    <row r="123" customFormat="false" ht="12.8" hidden="false" customHeight="false" outlineLevel="0" collapsed="false">
      <c r="K123" s="93"/>
    </row>
    <row r="124" customFormat="false" ht="12.8" hidden="false" customHeight="false" outlineLevel="0" collapsed="false">
      <c r="K124" s="93"/>
    </row>
    <row r="125" customFormat="false" ht="12.8" hidden="false" customHeight="false" outlineLevel="0" collapsed="false">
      <c r="K125" s="93"/>
    </row>
    <row r="126" customFormat="false" ht="12.8" hidden="false" customHeight="false" outlineLevel="0" collapsed="false">
      <c r="K126" s="93"/>
    </row>
    <row r="127" customFormat="false" ht="12.8" hidden="false" customHeight="false" outlineLevel="0" collapsed="false">
      <c r="K127" s="93"/>
    </row>
    <row r="128" customFormat="false" ht="12.8" hidden="false" customHeight="false" outlineLevel="0" collapsed="false">
      <c r="K128" s="93"/>
    </row>
    <row r="129" customFormat="false" ht="12.8" hidden="false" customHeight="false" outlineLevel="0" collapsed="false">
      <c r="K129" s="93"/>
    </row>
    <row r="130" customFormat="false" ht="12.8" hidden="false" customHeight="false" outlineLevel="0" collapsed="false">
      <c r="K130" s="93"/>
    </row>
    <row r="131" customFormat="false" ht="12.8" hidden="false" customHeight="false" outlineLevel="0" collapsed="false">
      <c r="K131" s="93"/>
    </row>
    <row r="132" customFormat="false" ht="12.8" hidden="false" customHeight="false" outlineLevel="0" collapsed="false">
      <c r="K132" s="93"/>
    </row>
    <row r="133" customFormat="false" ht="12.8" hidden="false" customHeight="false" outlineLevel="0" collapsed="false">
      <c r="K133" s="93"/>
    </row>
    <row r="134" customFormat="false" ht="12.8" hidden="false" customHeight="false" outlineLevel="0" collapsed="false">
      <c r="K134" s="93"/>
    </row>
    <row r="135" customFormat="false" ht="12.8" hidden="false" customHeight="false" outlineLevel="0" collapsed="false">
      <c r="K135" s="93"/>
    </row>
    <row r="136" customFormat="false" ht="12.8" hidden="false" customHeight="false" outlineLevel="0" collapsed="false">
      <c r="K136" s="93"/>
    </row>
    <row r="137" customFormat="false" ht="12.8" hidden="false" customHeight="false" outlineLevel="0" collapsed="false">
      <c r="K137" s="93"/>
    </row>
    <row r="138" customFormat="false" ht="12.8" hidden="false" customHeight="false" outlineLevel="0" collapsed="false">
      <c r="K138" s="93"/>
    </row>
    <row r="139" customFormat="false" ht="12.8" hidden="false" customHeight="false" outlineLevel="0" collapsed="false">
      <c r="K139" s="93"/>
    </row>
    <row r="140" customFormat="false" ht="12.8" hidden="false" customHeight="false" outlineLevel="0" collapsed="false">
      <c r="K140" s="93"/>
    </row>
    <row r="141" customFormat="false" ht="12.8" hidden="false" customHeight="false" outlineLevel="0" collapsed="false">
      <c r="K141" s="93"/>
    </row>
    <row r="142" customFormat="false" ht="12.8" hidden="false" customHeight="false" outlineLevel="0" collapsed="false">
      <c r="K142" s="93"/>
    </row>
    <row r="143" customFormat="false" ht="12.8" hidden="false" customHeight="false" outlineLevel="0" collapsed="false">
      <c r="K143" s="93"/>
    </row>
    <row r="144" customFormat="false" ht="12.8" hidden="false" customHeight="false" outlineLevel="0" collapsed="false">
      <c r="K144" s="93"/>
    </row>
  </sheetData>
  <sheetProtection sheet="true" objects="true" scenarios="true" selectLockedCells="true"/>
  <mergeCells count="4">
    <mergeCell ref="D1:E1"/>
    <mergeCell ref="F1:G1"/>
    <mergeCell ref="D2:E2"/>
    <mergeCell ref="F3:G3"/>
  </mergeCells>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FFFF"/>
    <pageSetUpPr fitToPage="true"/>
  </sheetPr>
  <dimension ref="A1:AMJ177"/>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5" ySplit="2" topLeftCell="F3" activePane="bottomRight" state="frozen"/>
      <selection pane="topLeft" activeCell="A1" activeCellId="0" sqref="A1"/>
      <selection pane="topRight" activeCell="F1" activeCellId="0" sqref="F1"/>
      <selection pane="bottomLeft" activeCell="A3" activeCellId="0" sqref="A3"/>
      <selection pane="bottomRight" activeCell="H27" activeCellId="0" sqref="H27"/>
    </sheetView>
  </sheetViews>
  <sheetFormatPr defaultColWidth="11.53515625" defaultRowHeight="12.8" zeroHeight="false" outlineLevelRow="0" outlineLevelCol="0"/>
  <cols>
    <col collapsed="false" customWidth="true" hidden="false" outlineLevel="0" max="1" min="1" style="17" width="5.01"/>
    <col collapsed="false" customWidth="true" hidden="false" outlineLevel="0" max="2" min="2" style="179" width="43.73"/>
    <col collapsed="false" customWidth="true" hidden="false" outlineLevel="0" max="3" min="3" style="17" width="4.37"/>
    <col collapsed="false" customWidth="true" hidden="true" outlineLevel="0" max="4" min="4" style="17" width="10.02"/>
    <col collapsed="false" customWidth="true" hidden="true" outlineLevel="0" max="5" min="5" style="17" width="9.13"/>
    <col collapsed="false" customWidth="true" hidden="false" outlineLevel="0" max="7" min="6" style="180" width="9.13"/>
    <col collapsed="false" customWidth="true" hidden="false" outlineLevel="0" max="8" min="8" style="180" width="9.52"/>
    <col collapsed="false" customWidth="true" hidden="false" outlineLevel="0" max="9" min="9" style="17" width="7.2"/>
    <col collapsed="false" customWidth="true" hidden="false" outlineLevel="0" max="10" min="10" style="181" width="7.69"/>
    <col collapsed="false" customWidth="true" hidden="false" outlineLevel="0" max="11" min="11" style="180" width="11.22"/>
    <col collapsed="false" customWidth="true" hidden="false" outlineLevel="0" max="12" min="12" style="17" width="21.1"/>
    <col collapsed="false" customWidth="false" hidden="false" outlineLevel="0" max="1023" min="13" style="17" width="11.52"/>
  </cols>
  <sheetData>
    <row r="1" customFormat="false" ht="12.8" hidden="false" customHeight="false" outlineLevel="0" collapsed="false">
      <c r="A1" s="17" t="s">
        <v>331</v>
      </c>
      <c r="B1" s="179" t="s">
        <v>332</v>
      </c>
      <c r="C1" s="17" t="s">
        <v>333</v>
      </c>
      <c r="D1" s="205" t="s">
        <v>334</v>
      </c>
      <c r="E1" s="205"/>
      <c r="F1" s="182" t="s">
        <v>334</v>
      </c>
      <c r="G1" s="182"/>
      <c r="H1" s="180" t="s">
        <v>335</v>
      </c>
      <c r="I1" s="17" t="s">
        <v>336</v>
      </c>
      <c r="J1" s="181" t="s">
        <v>206</v>
      </c>
      <c r="K1" s="180" t="s">
        <v>337</v>
      </c>
    </row>
    <row r="2" s="183" customFormat="true" ht="12.8" hidden="false" customHeight="false" outlineLevel="0" collapsed="false">
      <c r="B2" s="184"/>
      <c r="D2" s="206" t="s">
        <v>338</v>
      </c>
      <c r="E2" s="206"/>
      <c r="F2" s="186" t="s">
        <v>339</v>
      </c>
      <c r="G2" s="187" t="s">
        <v>340</v>
      </c>
      <c r="H2" s="188"/>
      <c r="J2" s="189" t="s">
        <v>341</v>
      </c>
      <c r="K2" s="190"/>
      <c r="AMJ2" s="0"/>
    </row>
    <row r="3" s="201" customFormat="true" ht="12.8" hidden="false" customHeight="false" outlineLevel="0" collapsed="false">
      <c r="A3" s="201" t="n">
        <v>5</v>
      </c>
      <c r="B3" s="202" t="s">
        <v>511</v>
      </c>
      <c r="D3" s="193" t="s">
        <v>404</v>
      </c>
      <c r="E3" s="193" t="s">
        <v>404</v>
      </c>
      <c r="F3" s="194" t="str">
        <f aca="false">"mise à jour de "&amp;Récapitulatif!$D$2</f>
        <v>mise à jour de 2022</v>
      </c>
      <c r="G3" s="194" t="n">
        <f aca="false">Récapitulatif!$D$2</f>
        <v>2022</v>
      </c>
      <c r="H3" s="195" t="s">
        <v>344</v>
      </c>
      <c r="J3" s="203"/>
      <c r="K3" s="204"/>
      <c r="AMJ3" s="0"/>
    </row>
    <row r="4" customFormat="false" ht="12.8" hidden="false" customHeight="false" outlineLevel="0" collapsed="false">
      <c r="B4" s="214" t="s">
        <v>512</v>
      </c>
      <c r="C4" s="214" t="s">
        <v>366</v>
      </c>
      <c r="D4" s="215" t="n">
        <v>150</v>
      </c>
      <c r="E4" s="215"/>
      <c r="F4" s="209" t="n">
        <f aca="false">IF(D4&gt;0,D4*Récapitulatif!$E$2/Récapitulatif!$E$1,"")</f>
        <v>184.645161290323</v>
      </c>
      <c r="G4" s="209" t="str">
        <f aca="false">IF(E4&gt;0,E4*Récapitulatif!$E$2/Récapitulatif!$E$1,"")</f>
        <v/>
      </c>
      <c r="H4" s="197"/>
      <c r="I4" s="7"/>
      <c r="J4" s="198"/>
      <c r="K4" s="93" t="str">
        <f aca="false">IF(I4&gt;0,I4*H4*(1-J4),"")</f>
        <v/>
      </c>
    </row>
    <row r="5" customFormat="false" ht="12.8" hidden="false" customHeight="false" outlineLevel="0" collapsed="false">
      <c r="B5" s="214" t="s">
        <v>513</v>
      </c>
      <c r="C5" s="214" t="s">
        <v>366</v>
      </c>
      <c r="D5" s="215" t="n">
        <v>75</v>
      </c>
      <c r="E5" s="215" t="n">
        <v>95</v>
      </c>
      <c r="F5" s="209" t="n">
        <f aca="false">IF(D5&gt;0,D5*Récapitulatif!$E$2/Récapitulatif!$E$1,"")</f>
        <v>92.3225806451613</v>
      </c>
      <c r="G5" s="209" t="n">
        <f aca="false">IF(E5&gt;0,E5*Récapitulatif!$E$2/Récapitulatif!$E$1,"")</f>
        <v>116.941935483871</v>
      </c>
      <c r="H5" s="197"/>
      <c r="I5" s="7"/>
      <c r="J5" s="198"/>
      <c r="K5" s="93" t="str">
        <f aca="false">IF(I5&gt;0,I5*H5*(1-J5),"")</f>
        <v/>
      </c>
    </row>
    <row r="6" customFormat="false" ht="12.8" hidden="false" customHeight="false" outlineLevel="0" collapsed="false">
      <c r="B6" s="214" t="s">
        <v>514</v>
      </c>
      <c r="C6" s="214" t="s">
        <v>366</v>
      </c>
      <c r="D6" s="215" t="n">
        <v>90</v>
      </c>
      <c r="E6" s="215" t="n">
        <v>120</v>
      </c>
      <c r="F6" s="209" t="n">
        <f aca="false">IF(D6&gt;0,D6*Récapitulatif!$E$2/Récapitulatif!$E$1,"")</f>
        <v>110.787096774194</v>
      </c>
      <c r="G6" s="209" t="n">
        <f aca="false">IF(E6&gt;0,E6*Récapitulatif!$E$2/Récapitulatif!$E$1,"")</f>
        <v>147.716129032258</v>
      </c>
      <c r="H6" s="197"/>
      <c r="I6" s="7"/>
      <c r="J6" s="198"/>
      <c r="K6" s="93" t="str">
        <f aca="false">IF(I6&gt;0,I6*H6*(1-J6),"")</f>
        <v/>
      </c>
    </row>
    <row r="7" customFormat="false" ht="12.8" hidden="false" customHeight="false" outlineLevel="0" collapsed="false">
      <c r="B7" s="179" t="s">
        <v>515</v>
      </c>
      <c r="C7" s="17" t="s">
        <v>366</v>
      </c>
      <c r="D7" s="180" t="n">
        <v>28.5</v>
      </c>
      <c r="E7" s="180"/>
      <c r="F7" s="180" t="n">
        <f aca="false">IF(D7&gt;0,D7*Récapitulatif!$E$2/Récapitulatif!$E$1,"")</f>
        <v>35.0825806451613</v>
      </c>
      <c r="G7" s="180" t="str">
        <f aca="false">IF(E7&gt;0,E7*Récapitulatif!$E$2/Récapitulatif!$E$1,"")</f>
        <v/>
      </c>
      <c r="H7" s="197"/>
      <c r="I7" s="7"/>
      <c r="J7" s="198"/>
      <c r="K7" s="93" t="str">
        <f aca="false">IF(I7&gt;0,I7*H7*(1-J7),"")</f>
        <v/>
      </c>
    </row>
    <row r="8" customFormat="false" ht="12.8" hidden="false" customHeight="false" outlineLevel="0" collapsed="false">
      <c r="B8" s="179" t="s">
        <v>516</v>
      </c>
      <c r="C8" s="17" t="s">
        <v>366</v>
      </c>
      <c r="D8" s="180" t="n">
        <v>52.0833333333333</v>
      </c>
      <c r="E8" s="180" t="n">
        <v>312.5</v>
      </c>
      <c r="F8" s="180" t="n">
        <f aca="false">IF(D8&gt;0,D8*Récapitulatif!$E$2/Récapitulatif!$E$1,"")</f>
        <v>64.1129032258064</v>
      </c>
      <c r="G8" s="180" t="n">
        <f aca="false">IF(E8&gt;0,E8*Récapitulatif!$E$2/Récapitulatif!$E$1,"")</f>
        <v>384.677419354839</v>
      </c>
      <c r="H8" s="197"/>
      <c r="I8" s="7"/>
      <c r="J8" s="198"/>
      <c r="K8" s="93" t="str">
        <f aca="false">IF(I8&gt;0,I8*H8*(1-J8),"")</f>
        <v/>
      </c>
    </row>
    <row r="9" customFormat="false" ht="12.8" hidden="false" customHeight="false" outlineLevel="0" collapsed="false">
      <c r="B9" s="179" t="s">
        <v>517</v>
      </c>
      <c r="C9" s="17" t="s">
        <v>366</v>
      </c>
      <c r="D9" s="180" t="n">
        <v>312.5</v>
      </c>
      <c r="E9" s="180"/>
      <c r="F9" s="180" t="n">
        <f aca="false">IF(D9&gt;0,D9*Récapitulatif!$E$2/Récapitulatif!$E$1,"")</f>
        <v>384.677419354839</v>
      </c>
      <c r="G9" s="180" t="str">
        <f aca="false">IF(E9&gt;0,E9*Récapitulatif!$E$2/Récapitulatif!$E$1,"")</f>
        <v/>
      </c>
      <c r="H9" s="197"/>
      <c r="I9" s="7"/>
      <c r="J9" s="198"/>
      <c r="K9" s="93" t="str">
        <f aca="false">IF(I9&gt;0,I9*H9*(1-J9),"")</f>
        <v/>
      </c>
    </row>
    <row r="10" customFormat="false" ht="12.8" hidden="false" customHeight="false" outlineLevel="0" collapsed="false">
      <c r="B10" s="179" t="s">
        <v>518</v>
      </c>
      <c r="C10" s="17" t="s">
        <v>366</v>
      </c>
      <c r="D10" s="180" t="n">
        <v>312.5</v>
      </c>
      <c r="E10" s="180"/>
      <c r="F10" s="180" t="n">
        <f aca="false">IF(D10&gt;0,D10*Récapitulatif!$E$2/Récapitulatif!$E$1,"")</f>
        <v>384.677419354839</v>
      </c>
      <c r="G10" s="180" t="str">
        <f aca="false">IF(E10&gt;0,E10*Récapitulatif!$E$2/Récapitulatif!$E$1,"")</f>
        <v/>
      </c>
      <c r="H10" s="197"/>
      <c r="I10" s="7"/>
      <c r="J10" s="198"/>
      <c r="K10" s="93" t="str">
        <f aca="false">IF(I10&gt;0,I10*H10*(1-J10),"")</f>
        <v/>
      </c>
    </row>
    <row r="11" customFormat="false" ht="12.8" hidden="false" customHeight="false" outlineLevel="0" collapsed="false">
      <c r="B11" s="179" t="s">
        <v>519</v>
      </c>
      <c r="C11" s="17" t="s">
        <v>366</v>
      </c>
      <c r="D11" s="180" t="n">
        <v>260.416666666667</v>
      </c>
      <c r="E11" s="180" t="n">
        <v>520.833333333333</v>
      </c>
      <c r="F11" s="180" t="n">
        <f aca="false">IF(D11&gt;0,D11*Récapitulatif!$E$2/Récapitulatif!$E$1,"")</f>
        <v>320.564516129033</v>
      </c>
      <c r="G11" s="180" t="n">
        <f aca="false">IF(E11&gt;0,E11*Récapitulatif!$E$2/Récapitulatif!$E$1,"")</f>
        <v>641.129032258064</v>
      </c>
      <c r="H11" s="197"/>
      <c r="I11" s="7"/>
      <c r="J11" s="198"/>
      <c r="K11" s="93" t="str">
        <f aca="false">IF(I11&gt;0,I11*H11*(1-J11),"")</f>
        <v/>
      </c>
    </row>
    <row r="12" customFormat="false" ht="12.8" hidden="false" customHeight="false" outlineLevel="0" collapsed="false">
      <c r="B12" s="179" t="s">
        <v>520</v>
      </c>
      <c r="C12" s="17" t="s">
        <v>366</v>
      </c>
      <c r="D12" s="180" t="n">
        <v>31.25</v>
      </c>
      <c r="E12" s="180" t="n">
        <v>125</v>
      </c>
      <c r="F12" s="180" t="n">
        <f aca="false">IF(D12&gt;0,D12*Récapitulatif!$E$2/Récapitulatif!$E$1,"")</f>
        <v>38.4677419354839</v>
      </c>
      <c r="G12" s="180" t="n">
        <f aca="false">IF(E12&gt;0,E12*Récapitulatif!$E$2/Récapitulatif!$E$1,"")</f>
        <v>153.870967741936</v>
      </c>
      <c r="H12" s="197"/>
      <c r="I12" s="7"/>
      <c r="J12" s="198"/>
      <c r="K12" s="93" t="str">
        <f aca="false">IF(I12&gt;0,I12*H12*(1-J12),"")</f>
        <v/>
      </c>
    </row>
    <row r="13" customFormat="false" ht="12.8" hidden="false" customHeight="false" outlineLevel="0" collapsed="false">
      <c r="B13" s="179" t="s">
        <v>521</v>
      </c>
      <c r="C13" s="17" t="s">
        <v>366</v>
      </c>
      <c r="D13" s="180" t="n">
        <v>52.0833333333333</v>
      </c>
      <c r="E13" s="180" t="n">
        <v>156.25</v>
      </c>
      <c r="F13" s="180" t="n">
        <f aca="false">IF(D13&gt;0,D13*Récapitulatif!$E$2/Récapitulatif!$E$1,"")</f>
        <v>64.1129032258064</v>
      </c>
      <c r="G13" s="180" t="n">
        <f aca="false">IF(E13&gt;0,E13*Récapitulatif!$E$2/Récapitulatif!$E$1,"")</f>
        <v>192.338709677419</v>
      </c>
      <c r="H13" s="197"/>
      <c r="I13" s="7"/>
      <c r="J13" s="198"/>
      <c r="K13" s="93" t="str">
        <f aca="false">IF(I13&gt;0,I13*H13*(1-J13),"")</f>
        <v/>
      </c>
    </row>
    <row r="14" customFormat="false" ht="12.8" hidden="false" customHeight="false" outlineLevel="0" collapsed="false">
      <c r="B14" s="179" t="s">
        <v>522</v>
      </c>
      <c r="C14" s="17" t="s">
        <v>366</v>
      </c>
      <c r="D14" s="180" t="n">
        <v>36.4583333333333</v>
      </c>
      <c r="E14" s="180" t="n">
        <v>46.875</v>
      </c>
      <c r="F14" s="180" t="n">
        <f aca="false">IF(D14&gt;0,D14*Récapitulatif!$E$2/Récapitulatif!$E$1,"")</f>
        <v>44.8790322580645</v>
      </c>
      <c r="G14" s="180" t="n">
        <f aca="false">IF(E14&gt;0,E14*Récapitulatif!$E$2/Récapitulatif!$E$1,"")</f>
        <v>57.7016129032258</v>
      </c>
      <c r="H14" s="197"/>
      <c r="I14" s="7"/>
      <c r="J14" s="198"/>
      <c r="K14" s="93" t="str">
        <f aca="false">IF(I14&gt;0,I14*H14*(1-J14),"")</f>
        <v/>
      </c>
    </row>
    <row r="15" customFormat="false" ht="12.8" hidden="false" customHeight="false" outlineLevel="0" collapsed="false">
      <c r="B15" s="179" t="s">
        <v>523</v>
      </c>
      <c r="C15" s="17" t="s">
        <v>366</v>
      </c>
      <c r="D15" s="180" t="n">
        <v>78.125</v>
      </c>
      <c r="E15" s="180" t="n">
        <v>208.333333333333</v>
      </c>
      <c r="F15" s="180" t="n">
        <f aca="false">IF(D15&gt;0,D15*Récapitulatif!$E$2/Récapitulatif!$E$1,"")</f>
        <v>96.1693548387097</v>
      </c>
      <c r="G15" s="180" t="n">
        <f aca="false">IF(E15&gt;0,E15*Récapitulatif!$E$2/Récapitulatif!$E$1,"")</f>
        <v>256.451612903225</v>
      </c>
      <c r="H15" s="197"/>
      <c r="I15" s="7"/>
      <c r="J15" s="198"/>
      <c r="K15" s="93" t="str">
        <f aca="false">IF(I15&gt;0,I15*H15*(1-J15),"")</f>
        <v/>
      </c>
    </row>
    <row r="16" customFormat="false" ht="12.8" hidden="false" customHeight="false" outlineLevel="0" collapsed="false">
      <c r="B16" s="179" t="s">
        <v>524</v>
      </c>
      <c r="C16" s="17" t="s">
        <v>366</v>
      </c>
      <c r="D16" s="180" t="n">
        <v>52.0833333333333</v>
      </c>
      <c r="E16" s="180" t="n">
        <v>520.833333333333</v>
      </c>
      <c r="F16" s="180" t="n">
        <f aca="false">IF(D16&gt;0,D16*Récapitulatif!$E$2/Récapitulatif!$E$1,"")</f>
        <v>64.1129032258064</v>
      </c>
      <c r="G16" s="180" t="n">
        <f aca="false">IF(E16&gt;0,E16*Récapitulatif!$E$2/Récapitulatif!$E$1,"")</f>
        <v>641.129032258064</v>
      </c>
      <c r="H16" s="197"/>
      <c r="I16" s="7"/>
      <c r="J16" s="198"/>
      <c r="K16" s="93" t="str">
        <f aca="false">IF(I16&gt;0,I16*H16*(1-J16),"")</f>
        <v/>
      </c>
    </row>
    <row r="17" customFormat="false" ht="12.8" hidden="false" customHeight="false" outlineLevel="0" collapsed="false">
      <c r="B17" s="179" t="s">
        <v>525</v>
      </c>
      <c r="C17" s="17" t="s">
        <v>366</v>
      </c>
      <c r="D17" s="180" t="n">
        <v>52.0833333333333</v>
      </c>
      <c r="E17" s="180" t="n">
        <v>520.833333333333</v>
      </c>
      <c r="F17" s="180" t="n">
        <f aca="false">IF(D17&gt;0,D17*Récapitulatif!$E$2/Récapitulatif!$E$1,"")</f>
        <v>64.1129032258064</v>
      </c>
      <c r="G17" s="180" t="n">
        <f aca="false">IF(E17&gt;0,E17*Récapitulatif!$E$2/Récapitulatif!$E$1,"")</f>
        <v>641.129032258064</v>
      </c>
      <c r="H17" s="197"/>
      <c r="I17" s="7"/>
      <c r="J17" s="198"/>
      <c r="K17" s="93" t="str">
        <f aca="false">IF(I17&gt;0,I17*H17*(1-J17),"")</f>
        <v/>
      </c>
    </row>
    <row r="18" customFormat="false" ht="12.8" hidden="false" customHeight="false" outlineLevel="0" collapsed="false">
      <c r="B18" s="179" t="s">
        <v>526</v>
      </c>
      <c r="C18" s="17" t="s">
        <v>366</v>
      </c>
      <c r="D18" s="180" t="n">
        <v>70.8333333333333</v>
      </c>
      <c r="E18" s="180" t="n">
        <v>171.875</v>
      </c>
      <c r="F18" s="180" t="n">
        <f aca="false">IF(D18&gt;0,D18*Récapitulatif!$E$2/Récapitulatif!$E$1,"")</f>
        <v>87.1935483870967</v>
      </c>
      <c r="G18" s="180" t="n">
        <f aca="false">IF(E18&gt;0,E18*Récapitulatif!$E$2/Récapitulatif!$E$1,"")</f>
        <v>211.572580645161</v>
      </c>
      <c r="H18" s="197"/>
      <c r="I18" s="7"/>
      <c r="J18" s="198"/>
      <c r="K18" s="93" t="str">
        <f aca="false">IF(I18&gt;0,I18*H18*(1-J18),"")</f>
        <v/>
      </c>
    </row>
    <row r="19" customFormat="false" ht="12.8" hidden="false" customHeight="false" outlineLevel="0" collapsed="false">
      <c r="B19" s="179" t="s">
        <v>527</v>
      </c>
      <c r="C19" s="17" t="s">
        <v>366</v>
      </c>
      <c r="D19" s="180" t="n">
        <v>52.0833333333333</v>
      </c>
      <c r="E19" s="180" t="n">
        <v>130.208333333333</v>
      </c>
      <c r="F19" s="180" t="n">
        <f aca="false">IF(D19&gt;0,D19*Récapitulatif!$E$2/Récapitulatif!$E$1,"")</f>
        <v>64.1129032258064</v>
      </c>
      <c r="G19" s="180" t="n">
        <f aca="false">IF(E19&gt;0,E19*Récapitulatif!$E$2/Récapitulatif!$E$1,"")</f>
        <v>160.282258064516</v>
      </c>
      <c r="H19" s="197"/>
      <c r="I19" s="7"/>
      <c r="J19" s="198"/>
      <c r="K19" s="93" t="str">
        <f aca="false">IF(I19&gt;0,I19*H19*(1-J19),"")</f>
        <v/>
      </c>
    </row>
    <row r="20" customFormat="false" ht="12.8" hidden="false" customHeight="false" outlineLevel="0" collapsed="false">
      <c r="B20" s="179" t="s">
        <v>528</v>
      </c>
      <c r="C20" s="17" t="s">
        <v>366</v>
      </c>
      <c r="D20" s="180" t="n">
        <v>156.25</v>
      </c>
      <c r="E20" s="180" t="n">
        <v>1302.08333333333</v>
      </c>
      <c r="F20" s="180" t="n">
        <f aca="false">IF(D20&gt;0,D20*Récapitulatif!$E$2/Récapitulatif!$E$1,"")</f>
        <v>192.338709677419</v>
      </c>
      <c r="G20" s="180" t="n">
        <f aca="false">IF(E20&gt;0,E20*Récapitulatif!$E$2/Récapitulatif!$E$1,"")</f>
        <v>1602.82258064516</v>
      </c>
      <c r="H20" s="197"/>
      <c r="I20" s="7"/>
      <c r="J20" s="198"/>
      <c r="K20" s="93" t="str">
        <f aca="false">IF(I20&gt;0,I20*H20*(1-J20),"")</f>
        <v/>
      </c>
    </row>
    <row r="21" customFormat="false" ht="12.8" hidden="false" customHeight="false" outlineLevel="0" collapsed="false">
      <c r="B21" s="179" t="s">
        <v>529</v>
      </c>
      <c r="C21" s="17" t="s">
        <v>366</v>
      </c>
      <c r="D21" s="180" t="n">
        <v>13.0208333333333</v>
      </c>
      <c r="E21" s="180"/>
      <c r="F21" s="180" t="n">
        <f aca="false">IF(D21&gt;0,D21*Récapitulatif!$E$2/Récapitulatif!$E$1,"")</f>
        <v>16.0282258064516</v>
      </c>
      <c r="G21" s="180" t="str">
        <f aca="false">IF(E21&gt;0,E21*Récapitulatif!$E$2/Récapitulatif!$E$1,"")</f>
        <v/>
      </c>
      <c r="H21" s="197"/>
      <c r="I21" s="7"/>
      <c r="J21" s="198"/>
      <c r="K21" s="93" t="str">
        <f aca="false">IF(I21&gt;0,I21*H21*(1-J21),"")</f>
        <v/>
      </c>
    </row>
    <row r="22" customFormat="false" ht="12.8" hidden="false" customHeight="false" outlineLevel="0" collapsed="false">
      <c r="B22" s="179" t="s">
        <v>502</v>
      </c>
      <c r="C22" s="17" t="s">
        <v>366</v>
      </c>
      <c r="D22" s="180" t="n">
        <v>156.25</v>
      </c>
      <c r="E22" s="180" t="n">
        <v>1302.08333333333</v>
      </c>
      <c r="F22" s="180" t="n">
        <f aca="false">IF(D22&gt;0,D22*Récapitulatif!$E$2/Récapitulatif!$E$1,"")</f>
        <v>192.338709677419</v>
      </c>
      <c r="G22" s="180" t="n">
        <f aca="false">IF(E22&gt;0,E22*Récapitulatif!$E$2/Récapitulatif!$E$1,"")</f>
        <v>1602.82258064516</v>
      </c>
      <c r="H22" s="197"/>
      <c r="I22" s="7"/>
      <c r="J22" s="198"/>
      <c r="K22" s="93" t="str">
        <f aca="false">IF(I22&gt;0,I22*H22*(1-J22),"")</f>
        <v/>
      </c>
    </row>
    <row r="23" customFormat="false" ht="12.8" hidden="false" customHeight="false" outlineLevel="0" collapsed="false">
      <c r="B23" s="179" t="s">
        <v>530</v>
      </c>
      <c r="C23" s="17" t="s">
        <v>366</v>
      </c>
      <c r="D23" s="180" t="n">
        <v>57.2916666666667</v>
      </c>
      <c r="E23" s="180" t="n">
        <v>156.25</v>
      </c>
      <c r="F23" s="180" t="n">
        <f aca="false">IF(D23&gt;0,D23*Récapitulatif!$E$2/Récapitulatif!$E$1,"")</f>
        <v>70.5241935483871</v>
      </c>
      <c r="G23" s="180" t="n">
        <f aca="false">IF(E23&gt;0,E23*Récapitulatif!$E$2/Récapitulatif!$E$1,"")</f>
        <v>192.338709677419</v>
      </c>
      <c r="H23" s="197"/>
      <c r="I23" s="7"/>
      <c r="J23" s="198"/>
      <c r="K23" s="93" t="str">
        <f aca="false">IF(I23&gt;0,I23*H23*(1-J23),"")</f>
        <v/>
      </c>
    </row>
    <row r="24" customFormat="false" ht="12.8" hidden="false" customHeight="false" outlineLevel="0" collapsed="false">
      <c r="B24" s="179" t="s">
        <v>531</v>
      </c>
      <c r="C24" s="17" t="s">
        <v>366</v>
      </c>
      <c r="D24" s="180" t="n">
        <v>156.25</v>
      </c>
      <c r="E24" s="180" t="n">
        <v>572.916666666667</v>
      </c>
      <c r="F24" s="180" t="n">
        <f aca="false">IF(D24&gt;0,D24*Récapitulatif!$E$2/Récapitulatif!$E$1,"")</f>
        <v>192.338709677419</v>
      </c>
      <c r="G24" s="180" t="n">
        <f aca="false">IF(E24&gt;0,E24*Récapitulatif!$E$2/Récapitulatif!$E$1,"")</f>
        <v>705.241935483871</v>
      </c>
      <c r="H24" s="197"/>
      <c r="I24" s="7"/>
      <c r="J24" s="198"/>
      <c r="K24" s="93" t="str">
        <f aca="false">IF(I24&gt;0,I24*H24*(1-J24),"")</f>
        <v/>
      </c>
    </row>
    <row r="25" customFormat="false" ht="12.8" hidden="false" customHeight="false" outlineLevel="0" collapsed="false">
      <c r="B25" s="179" t="s">
        <v>532</v>
      </c>
      <c r="C25" s="17" t="s">
        <v>366</v>
      </c>
      <c r="D25" s="180" t="n">
        <v>26.0416666666667</v>
      </c>
      <c r="E25" s="180" t="n">
        <v>104.166666666667</v>
      </c>
      <c r="F25" s="180" t="n">
        <f aca="false">IF(D25&gt;0,D25*Récapitulatif!$E$2/Récapitulatif!$E$1,"")</f>
        <v>32.0564516129033</v>
      </c>
      <c r="G25" s="180" t="n">
        <f aca="false">IF(E25&gt;0,E25*Récapitulatif!$E$2/Récapitulatif!$E$1,"")</f>
        <v>128.225806451613</v>
      </c>
      <c r="H25" s="197"/>
      <c r="I25" s="7"/>
      <c r="J25" s="198"/>
      <c r="K25" s="93" t="str">
        <f aca="false">IF(I25&gt;0,I25*H25*(1-J25),"")</f>
        <v/>
      </c>
    </row>
    <row r="26" customFormat="false" ht="12.8" hidden="false" customHeight="false" outlineLevel="0" collapsed="false">
      <c r="B26" s="179" t="s">
        <v>533</v>
      </c>
      <c r="C26" s="17" t="s">
        <v>366</v>
      </c>
      <c r="D26" s="180" t="n">
        <v>12</v>
      </c>
      <c r="E26" s="180" t="n">
        <v>30</v>
      </c>
      <c r="F26" s="180" t="n">
        <f aca="false">IF(D26&gt;0,D26*Récapitulatif!$E$2/Récapitulatif!$E$1,"")</f>
        <v>14.7716129032258</v>
      </c>
      <c r="G26" s="180" t="n">
        <f aca="false">IF(E26&gt;0,E26*Récapitulatif!$E$2/Récapitulatif!$E$1,"")</f>
        <v>36.9290322580645</v>
      </c>
      <c r="H26" s="197"/>
      <c r="I26" s="7"/>
      <c r="J26" s="198"/>
      <c r="K26" s="93" t="str">
        <f aca="false">IF(I26&gt;0,I26*H26*(1-J26),"")</f>
        <v/>
      </c>
    </row>
    <row r="27" customFormat="false" ht="12.8" hidden="false" customHeight="false" outlineLevel="0" collapsed="false">
      <c r="B27" s="179" t="s">
        <v>534</v>
      </c>
      <c r="C27" s="17" t="s">
        <v>366</v>
      </c>
      <c r="D27" s="180" t="n">
        <v>156.25</v>
      </c>
      <c r="E27" s="180" t="n">
        <v>572.916666666667</v>
      </c>
      <c r="F27" s="180" t="n">
        <f aca="false">IF(D27&gt;0,D27*Récapitulatif!$E$2/Récapitulatif!$E$1,"")</f>
        <v>192.338709677419</v>
      </c>
      <c r="G27" s="180" t="n">
        <f aca="false">IF(E27&gt;0,E27*Récapitulatif!$E$2/Récapitulatif!$E$1,"")</f>
        <v>705.241935483871</v>
      </c>
      <c r="H27" s="197"/>
      <c r="I27" s="7"/>
      <c r="J27" s="198"/>
      <c r="K27" s="93" t="str">
        <f aca="false">IF(I27&gt;0,I27*H27*(1-J27),"")</f>
        <v/>
      </c>
    </row>
    <row r="28" customFormat="false" ht="12.8" hidden="false" customHeight="false" outlineLevel="0" collapsed="false">
      <c r="B28" s="179" t="s">
        <v>535</v>
      </c>
      <c r="C28" s="17" t="s">
        <v>366</v>
      </c>
      <c r="D28" s="180" t="n">
        <v>31.25</v>
      </c>
      <c r="E28" s="180" t="n">
        <v>62.5</v>
      </c>
      <c r="F28" s="180" t="n">
        <f aca="false">IF(D28&gt;0,D28*Récapitulatif!$E$2/Récapitulatif!$E$1,"")</f>
        <v>38.4677419354839</v>
      </c>
      <c r="G28" s="180" t="n">
        <f aca="false">IF(E28&gt;0,E28*Récapitulatif!$E$2/Récapitulatif!$E$1,"")</f>
        <v>76.9354838709677</v>
      </c>
      <c r="H28" s="197"/>
      <c r="I28" s="7"/>
      <c r="J28" s="198"/>
      <c r="K28" s="93" t="str">
        <f aca="false">IF(I28&gt;0,I28*H28*(1-J28),"")</f>
        <v/>
      </c>
    </row>
    <row r="29" customFormat="false" ht="12.8" hidden="false" customHeight="false" outlineLevel="0" collapsed="false">
      <c r="B29" s="179" t="s">
        <v>536</v>
      </c>
      <c r="C29" s="17" t="s">
        <v>366</v>
      </c>
      <c r="D29" s="180" t="n">
        <v>45</v>
      </c>
      <c r="E29" s="180" t="n">
        <v>75</v>
      </c>
      <c r="F29" s="180" t="n">
        <f aca="false">IF(D29&gt;0,D29*Récapitulatif!$E$2/Récapitulatif!$E$1,"")</f>
        <v>55.3935483870968</v>
      </c>
      <c r="G29" s="180" t="n">
        <f aca="false">IF(E29&gt;0,E29*Récapitulatif!$E$2/Récapitulatif!$E$1,"")</f>
        <v>92.3225806451613</v>
      </c>
      <c r="H29" s="197"/>
      <c r="I29" s="7"/>
      <c r="J29" s="198"/>
      <c r="K29" s="93" t="str">
        <f aca="false">IF(I29&gt;0,I29*H29*(1-J29),"")</f>
        <v/>
      </c>
    </row>
    <row r="30" customFormat="false" ht="12.8" hidden="false" customHeight="false" outlineLevel="0" collapsed="false">
      <c r="B30" s="179" t="s">
        <v>537</v>
      </c>
      <c r="C30" s="17" t="s">
        <v>366</v>
      </c>
      <c r="D30" s="180" t="n">
        <v>62.5</v>
      </c>
      <c r="E30" s="180" t="n">
        <v>187.5</v>
      </c>
      <c r="F30" s="180" t="n">
        <f aca="false">IF(D30&gt;0,D30*Récapitulatif!$E$2/Récapitulatif!$E$1,"")</f>
        <v>76.9354838709677</v>
      </c>
      <c r="G30" s="180" t="n">
        <f aca="false">IF(E30&gt;0,E30*Récapitulatif!$E$2/Récapitulatif!$E$1,"")</f>
        <v>230.806451612903</v>
      </c>
      <c r="H30" s="197"/>
      <c r="I30" s="7"/>
      <c r="J30" s="198"/>
      <c r="K30" s="93" t="str">
        <f aca="false">IF(I30&gt;0,I30*H30*(1-J30),"")</f>
        <v/>
      </c>
    </row>
    <row r="31" customFormat="false" ht="12.8" hidden="false" customHeight="false" outlineLevel="0" collapsed="false">
      <c r="B31" s="179" t="s">
        <v>538</v>
      </c>
      <c r="C31" s="17" t="s">
        <v>366</v>
      </c>
      <c r="D31" s="180" t="n">
        <v>25</v>
      </c>
      <c r="E31" s="180" t="n">
        <v>50</v>
      </c>
      <c r="F31" s="180" t="n">
        <f aca="false">IF(D31&gt;0,D31*Récapitulatif!$E$2/Récapitulatif!$E$1,"")</f>
        <v>30.7741935483871</v>
      </c>
      <c r="G31" s="180" t="n">
        <f aca="false">IF(E31&gt;0,E31*Récapitulatif!$E$2/Récapitulatif!$E$1,"")</f>
        <v>61.5483870967742</v>
      </c>
      <c r="H31" s="197"/>
      <c r="I31" s="7"/>
      <c r="J31" s="198"/>
      <c r="K31" s="93" t="str">
        <f aca="false">IF(I31&gt;0,I31*H31*(1-J31),"")</f>
        <v/>
      </c>
    </row>
    <row r="32" customFormat="false" ht="12.8" hidden="false" customHeight="false" outlineLevel="0" collapsed="false">
      <c r="B32" s="179" t="s">
        <v>539</v>
      </c>
      <c r="C32" s="17" t="s">
        <v>366</v>
      </c>
      <c r="D32" s="180" t="n">
        <v>50</v>
      </c>
      <c r="E32" s="180" t="n">
        <v>75</v>
      </c>
      <c r="F32" s="180" t="n">
        <f aca="false">IF(D32&gt;0,D32*Récapitulatif!$E$2/Récapitulatif!$E$1,"")</f>
        <v>61.5483870967742</v>
      </c>
      <c r="G32" s="180" t="n">
        <f aca="false">IF(E32&gt;0,E32*Récapitulatif!$E$2/Récapitulatif!$E$1,"")</f>
        <v>92.3225806451613</v>
      </c>
      <c r="H32" s="197"/>
      <c r="I32" s="7"/>
      <c r="J32" s="198"/>
      <c r="K32" s="93" t="str">
        <f aca="false">IF(I32&gt;0,I32*H32*(1-J32),"")</f>
        <v/>
      </c>
    </row>
    <row r="33" customFormat="false" ht="12.8" hidden="false" customHeight="false" outlineLevel="0" collapsed="false">
      <c r="B33" s="179" t="s">
        <v>540</v>
      </c>
      <c r="C33" s="17" t="s">
        <v>366</v>
      </c>
      <c r="D33" s="180" t="n">
        <v>520.833333333333</v>
      </c>
      <c r="E33" s="180" t="n">
        <v>781.25</v>
      </c>
      <c r="F33" s="180" t="n">
        <f aca="false">IF(D33&gt;0,D33*Récapitulatif!$E$2/Récapitulatif!$E$1,"")</f>
        <v>641.129032258064</v>
      </c>
      <c r="G33" s="180" t="n">
        <f aca="false">IF(E33&gt;0,E33*Récapitulatif!$E$2/Récapitulatif!$E$1,"")</f>
        <v>961.693548387097</v>
      </c>
      <c r="H33" s="197"/>
      <c r="I33" s="7"/>
      <c r="J33" s="198"/>
      <c r="K33" s="93" t="str">
        <f aca="false">IF(I33&gt;0,I33*H33*(1-J33),"")</f>
        <v/>
      </c>
    </row>
    <row r="34" customFormat="false" ht="12.8" hidden="false" customHeight="false" outlineLevel="0" collapsed="false">
      <c r="B34" s="179" t="s">
        <v>541</v>
      </c>
      <c r="C34" s="17" t="s">
        <v>366</v>
      </c>
      <c r="D34" s="180" t="n">
        <v>37.5</v>
      </c>
      <c r="E34" s="180"/>
      <c r="F34" s="180" t="n">
        <f aca="false">IF(D34&gt;0,D34*Récapitulatif!$E$2/Récapitulatif!$E$1,"")</f>
        <v>46.1612903225806</v>
      </c>
      <c r="G34" s="180" t="str">
        <f aca="false">IF(E34&gt;0,E34*Récapitulatif!$E$2/Récapitulatif!$E$1,"")</f>
        <v/>
      </c>
      <c r="H34" s="197"/>
      <c r="I34" s="7"/>
      <c r="J34" s="198"/>
      <c r="K34" s="93" t="str">
        <f aca="false">IF(I34&gt;0,I34*H34*(1-J34),"")</f>
        <v/>
      </c>
    </row>
    <row r="35" customFormat="false" ht="12.8" hidden="false" customHeight="false" outlineLevel="0" collapsed="false">
      <c r="B35" s="179" t="s">
        <v>542</v>
      </c>
      <c r="C35" s="17" t="s">
        <v>366</v>
      </c>
      <c r="D35" s="180" t="n">
        <v>317.833333333333</v>
      </c>
      <c r="E35" s="180"/>
      <c r="F35" s="180" t="n">
        <f aca="false">IF(D35&gt;0,D35*Récapitulatif!$E$2/Récapitulatif!$E$1,"")</f>
        <v>391.242580645161</v>
      </c>
      <c r="G35" s="180" t="str">
        <f aca="false">IF(E35&gt;0,E35*Récapitulatif!$E$2/Récapitulatif!$E$1,"")</f>
        <v/>
      </c>
      <c r="H35" s="197"/>
      <c r="I35" s="7"/>
      <c r="J35" s="198"/>
      <c r="K35" s="93" t="str">
        <f aca="false">IF(I35&gt;0,I35*H35*(1-J35),"")</f>
        <v/>
      </c>
    </row>
    <row r="36" customFormat="false" ht="12.8" hidden="false" customHeight="false" outlineLevel="0" collapsed="false">
      <c r="B36" s="179" t="s">
        <v>543</v>
      </c>
      <c r="C36" s="17" t="s">
        <v>366</v>
      </c>
      <c r="D36" s="180" t="n">
        <v>119.28125</v>
      </c>
      <c r="E36" s="180"/>
      <c r="F36" s="180" t="n">
        <f aca="false">IF(D36&gt;0,D36*Récapitulatif!$E$2/Récapitulatif!$E$1,"")</f>
        <v>146.831370967742</v>
      </c>
      <c r="G36" s="180" t="str">
        <f aca="false">IF(E36&gt;0,E36*Récapitulatif!$E$2/Récapitulatif!$E$1,"")</f>
        <v/>
      </c>
      <c r="H36" s="197"/>
      <c r="I36" s="7"/>
      <c r="J36" s="198"/>
      <c r="K36" s="93" t="str">
        <f aca="false">IF(I36&gt;0,I36*H36*(1-J36),"")</f>
        <v/>
      </c>
    </row>
    <row r="37" customFormat="false" ht="12.8" hidden="false" customHeight="false" outlineLevel="0" collapsed="false">
      <c r="B37" s="179" t="s">
        <v>303</v>
      </c>
      <c r="C37" s="17" t="s">
        <v>366</v>
      </c>
      <c r="D37" s="180" t="n">
        <v>142.145833333333</v>
      </c>
      <c r="E37" s="180" t="n">
        <v>719.65625</v>
      </c>
      <c r="F37" s="180" t="n">
        <f aca="false">IF(D37&gt;0,D37*Récapitulatif!$E$2/Récapitulatif!$E$1,"")</f>
        <v>174.976935483871</v>
      </c>
      <c r="G37" s="180" t="n">
        <f aca="false">IF(E37&gt;0,E37*Récapitulatif!$E$2/Récapitulatif!$E$1,"")</f>
        <v>885.873629032258</v>
      </c>
      <c r="H37" s="197"/>
      <c r="I37" s="7"/>
      <c r="J37" s="198"/>
      <c r="K37" s="93" t="str">
        <f aca="false">IF(I37&gt;0,I37*H37*(1-J37),"")</f>
        <v/>
      </c>
    </row>
    <row r="38" customFormat="false" ht="12.8" hidden="false" customHeight="false" outlineLevel="0" collapsed="false">
      <c r="B38" s="179" t="s">
        <v>544</v>
      </c>
      <c r="C38" s="17" t="s">
        <v>366</v>
      </c>
      <c r="D38" s="180" t="n">
        <v>2137.60416666667</v>
      </c>
      <c r="E38" s="180"/>
      <c r="F38" s="180" t="n">
        <f aca="false">IF(D38&gt;0,D38*Récapitulatif!$E$2/Récapitulatif!$E$1,"")</f>
        <v>2631.32177419355</v>
      </c>
      <c r="G38" s="180" t="str">
        <f aca="false">IF(E38&gt;0,E38*Récapitulatif!$E$2/Récapitulatif!$E$1,"")</f>
        <v/>
      </c>
      <c r="H38" s="197"/>
      <c r="I38" s="7"/>
      <c r="J38" s="198"/>
      <c r="K38" s="93" t="str">
        <f aca="false">IF(I38&gt;0,I38*H38*(1-J38),"")</f>
        <v/>
      </c>
    </row>
    <row r="39" customFormat="false" ht="12.8" hidden="false" customHeight="false" outlineLevel="0" collapsed="false">
      <c r="B39" s="179" t="s">
        <v>545</v>
      </c>
      <c r="C39" s="17" t="s">
        <v>366</v>
      </c>
      <c r="D39" s="180" t="n">
        <v>605.65625</v>
      </c>
      <c r="E39" s="180" t="n">
        <v>2721.875</v>
      </c>
      <c r="F39" s="180" t="n">
        <f aca="false">IF(D39&gt;0,D39*Récapitulatif!$E$2/Récapitulatif!$E$1,"")</f>
        <v>745.543306451613</v>
      </c>
      <c r="G39" s="180" t="n">
        <f aca="false">IF(E39&gt;0,E39*Récapitulatif!$E$2/Récapitulatif!$E$1,"")</f>
        <v>3350.54032258065</v>
      </c>
      <c r="H39" s="197"/>
      <c r="I39" s="7"/>
      <c r="J39" s="198"/>
      <c r="K39" s="93" t="str">
        <f aca="false">IF(I39&gt;0,I39*H39*(1-J39),"")</f>
        <v/>
      </c>
    </row>
    <row r="40" customFormat="false" ht="12.8" hidden="false" customHeight="false" outlineLevel="0" collapsed="false">
      <c r="B40" s="179" t="s">
        <v>546</v>
      </c>
      <c r="C40" s="17" t="s">
        <v>366</v>
      </c>
      <c r="D40" s="180" t="n">
        <v>1068.80208333333</v>
      </c>
      <c r="E40" s="180" t="n">
        <v>2850.13541666667</v>
      </c>
      <c r="F40" s="180" t="n">
        <f aca="false">IF(D40&gt;0,D40*Récapitulatif!$E$2/Récapitulatif!$E$1,"")</f>
        <v>1315.66088709677</v>
      </c>
      <c r="G40" s="180" t="n">
        <f aca="false">IF(E40&gt;0,E40*Récapitulatif!$E$2/Récapitulatif!$E$1,"")</f>
        <v>3508.42475806452</v>
      </c>
      <c r="H40" s="197"/>
      <c r="I40" s="7"/>
      <c r="J40" s="198"/>
      <c r="K40" s="93" t="str">
        <f aca="false">IF(I40&gt;0,I40*H40*(1-J40),"")</f>
        <v/>
      </c>
    </row>
    <row r="41" customFormat="false" ht="12.8" hidden="false" customHeight="false" outlineLevel="0" collapsed="false">
      <c r="B41" s="179" t="s">
        <v>547</v>
      </c>
      <c r="C41" s="17" t="s">
        <v>366</v>
      </c>
      <c r="D41" s="180" t="n">
        <v>1781.33333333333</v>
      </c>
      <c r="E41" s="180" t="n">
        <v>2162.17708333333</v>
      </c>
      <c r="F41" s="180" t="n">
        <f aca="false">IF(D41&gt;0,D41*Récapitulatif!$E$2/Récapitulatif!$E$1,"")</f>
        <v>2192.76387096774</v>
      </c>
      <c r="G41" s="180" t="n">
        <f aca="false">IF(E41&gt;0,E41*Récapitulatif!$E$2/Récapitulatif!$E$1,"")</f>
        <v>2661.57024193548</v>
      </c>
      <c r="H41" s="197"/>
      <c r="I41" s="7"/>
      <c r="J41" s="198"/>
      <c r="K41" s="93" t="str">
        <f aca="false">IF(I41&gt;0,I41*H41*(1-J41),"")</f>
        <v/>
      </c>
    </row>
    <row r="42" customFormat="false" ht="12.8" hidden="false" customHeight="false" outlineLevel="0" collapsed="false">
      <c r="B42" s="179" t="s">
        <v>548</v>
      </c>
      <c r="C42" s="17" t="s">
        <v>366</v>
      </c>
      <c r="D42" s="180" t="n">
        <v>211.625</v>
      </c>
      <c r="E42" s="180" t="n">
        <v>590.333333333333</v>
      </c>
      <c r="F42" s="180" t="n">
        <f aca="false">IF(D42&gt;0,D42*Récapitulatif!$E$2/Récapitulatif!$E$1,"")</f>
        <v>260.503548387097</v>
      </c>
      <c r="G42" s="180" t="n">
        <f aca="false">IF(E42&gt;0,E42*Récapitulatif!$E$2/Récapitulatif!$E$1,"")</f>
        <v>726.68129032258</v>
      </c>
      <c r="H42" s="197"/>
      <c r="I42" s="7"/>
      <c r="J42" s="198"/>
      <c r="K42" s="93" t="str">
        <f aca="false">IF(I42&gt;0,I42*H42*(1-J42),"")</f>
        <v/>
      </c>
    </row>
    <row r="43" customFormat="false" ht="12.8" hidden="false" customHeight="false" outlineLevel="0" collapsed="false">
      <c r="B43" s="179" t="s">
        <v>549</v>
      </c>
      <c r="C43" s="17" t="s">
        <v>366</v>
      </c>
      <c r="D43" s="180" t="n">
        <v>112.041666666667</v>
      </c>
      <c r="E43" s="180" t="n">
        <v>837.229166666667</v>
      </c>
      <c r="F43" s="180" t="n">
        <f aca="false">IF(D43&gt;0,D43*Récapitulatif!$E$2/Récapitulatif!$E$1,"")</f>
        <v>137.919677419355</v>
      </c>
      <c r="G43" s="180" t="n">
        <f aca="false">IF(E43&gt;0,E43*Récapitulatif!$E$2/Récapitulatif!$E$1,"")</f>
        <v>1030.60209677419</v>
      </c>
      <c r="H43" s="197"/>
      <c r="I43" s="7"/>
      <c r="J43" s="198"/>
      <c r="K43" s="93" t="str">
        <f aca="false">IF(I43&gt;0,I43*H43*(1-J43),"")</f>
        <v/>
      </c>
    </row>
    <row r="44" customFormat="false" ht="12.8" hidden="false" customHeight="false" outlineLevel="0" collapsed="false">
      <c r="B44" s="179" t="s">
        <v>550</v>
      </c>
      <c r="C44" s="17" t="s">
        <v>366</v>
      </c>
      <c r="D44" s="180" t="n">
        <v>247.958333333333</v>
      </c>
      <c r="E44" s="180"/>
      <c r="F44" s="180" t="n">
        <f aca="false">IF(D44&gt;0,D44*Récapitulatif!$E$2/Récapitulatif!$E$1,"")</f>
        <v>305.228709677419</v>
      </c>
      <c r="G44" s="180" t="str">
        <f aca="false">IF(E44&gt;0,E44*Récapitulatif!$E$2/Récapitulatif!$E$1,"")</f>
        <v/>
      </c>
      <c r="H44" s="197"/>
      <c r="I44" s="7"/>
      <c r="J44" s="198"/>
      <c r="K44" s="93" t="str">
        <f aca="false">IF(I44&gt;0,I44*H44*(1-J44),"")</f>
        <v/>
      </c>
    </row>
    <row r="45" customFormat="false" ht="12.8" hidden="false" customHeight="false" outlineLevel="0" collapsed="false">
      <c r="B45" s="179" t="s">
        <v>551</v>
      </c>
      <c r="C45" s="17" t="s">
        <v>366</v>
      </c>
      <c r="D45" s="180" t="n">
        <v>88.7083333333333</v>
      </c>
      <c r="E45" s="180" t="n">
        <v>313.875</v>
      </c>
      <c r="F45" s="180" t="n">
        <f aca="false">IF(D45&gt;0,D45*Récapitulatif!$E$2/Récapitulatif!$E$1,"")</f>
        <v>109.197096774194</v>
      </c>
      <c r="G45" s="180" t="n">
        <f aca="false">IF(E45&gt;0,E45*Récapitulatif!$E$2/Récapitulatif!$E$1,"")</f>
        <v>386.37</v>
      </c>
      <c r="H45" s="197"/>
      <c r="I45" s="7"/>
      <c r="J45" s="198"/>
      <c r="K45" s="93" t="str">
        <f aca="false">IF(I45&gt;0,I45*H45*(1-J45),"")</f>
        <v/>
      </c>
    </row>
    <row r="46" customFormat="false" ht="12.8" hidden="false" customHeight="false" outlineLevel="0" collapsed="false">
      <c r="B46" s="179" t="s">
        <v>552</v>
      </c>
      <c r="C46" s="17" t="s">
        <v>366</v>
      </c>
      <c r="D46" s="180" t="n">
        <v>55</v>
      </c>
      <c r="E46" s="180" t="n">
        <v>115</v>
      </c>
      <c r="F46" s="180" t="n">
        <f aca="false">IF(D46&gt;0,D46*Récapitulatif!$E$2/Récapitulatif!$E$1,"")</f>
        <v>67.7032258064516</v>
      </c>
      <c r="G46" s="180" t="n">
        <f aca="false">IF(E46&gt;0,E46*Récapitulatif!$E$2/Récapitulatif!$E$1,"")</f>
        <v>141.561290322581</v>
      </c>
      <c r="H46" s="197"/>
      <c r="I46" s="7"/>
      <c r="J46" s="198"/>
      <c r="K46" s="93" t="str">
        <f aca="false">IF(I46&gt;0,I46*H46*(1-J46),"")</f>
        <v/>
      </c>
    </row>
    <row r="47" customFormat="false" ht="12.8" hidden="false" customHeight="false" outlineLevel="0" collapsed="false">
      <c r="B47" s="179" t="s">
        <v>553</v>
      </c>
      <c r="C47" s="17" t="s">
        <v>366</v>
      </c>
      <c r="D47" s="180" t="n">
        <v>262.75</v>
      </c>
      <c r="E47" s="180"/>
      <c r="F47" s="180" t="n">
        <f aca="false">IF(D47&gt;0,D47*Récapitulatif!$E$2/Récapitulatif!$E$1,"")</f>
        <v>323.436774193548</v>
      </c>
      <c r="G47" s="180" t="str">
        <f aca="false">IF(E47&gt;0,E47*Récapitulatif!$E$2/Récapitulatif!$E$1,"")</f>
        <v/>
      </c>
      <c r="H47" s="197"/>
      <c r="I47" s="7"/>
      <c r="J47" s="198"/>
      <c r="K47" s="93" t="str">
        <f aca="false">IF(I47&gt;0,I47*H47*(1-J47),"")</f>
        <v/>
      </c>
    </row>
    <row r="48" customFormat="false" ht="12.8" hidden="false" customHeight="false" outlineLevel="0" collapsed="false">
      <c r="B48" s="179" t="s">
        <v>554</v>
      </c>
      <c r="C48" s="17" t="s">
        <v>366</v>
      </c>
      <c r="D48" s="180" t="n">
        <v>652.322916666667</v>
      </c>
      <c r="E48" s="180" t="n">
        <v>5237.11458333333</v>
      </c>
      <c r="F48" s="180" t="n">
        <f aca="false">IF(D48&gt;0,D48*Récapitulatif!$E$2/Récapitulatif!$E$1,"")</f>
        <v>802.988467741936</v>
      </c>
      <c r="G48" s="180" t="n">
        <f aca="false">IF(E48&gt;0,E48*Récapitulatif!$E$2/Récapitulatif!$E$1,"")</f>
        <v>6446.71911290322</v>
      </c>
      <c r="H48" s="197"/>
      <c r="I48" s="7"/>
      <c r="J48" s="198"/>
      <c r="K48" s="93" t="str">
        <f aca="false">IF(I48&gt;0,I48*H48*(1-J48),"")</f>
        <v/>
      </c>
    </row>
    <row r="49" customFormat="false" ht="12.8" hidden="false" customHeight="false" outlineLevel="0" collapsed="false">
      <c r="B49" s="179" t="s">
        <v>555</v>
      </c>
      <c r="C49" s="17" t="s">
        <v>366</v>
      </c>
      <c r="D49" s="180" t="n">
        <v>157.46875</v>
      </c>
      <c r="E49" s="180"/>
      <c r="F49" s="180" t="n">
        <f aca="false">IF(D49&gt;0,D49*Récapitulatif!$E$2/Récapitulatif!$E$1,"")</f>
        <v>193.838951612903</v>
      </c>
      <c r="G49" s="180" t="str">
        <f aca="false">IF(E49&gt;0,E49*Récapitulatif!$E$2/Récapitulatif!$E$1,"")</f>
        <v/>
      </c>
      <c r="H49" s="197"/>
      <c r="I49" s="7"/>
      <c r="J49" s="198"/>
      <c r="K49" s="93" t="str">
        <f aca="false">IF(I49&gt;0,I49*H49*(1-J49),"")</f>
        <v/>
      </c>
    </row>
    <row r="50" customFormat="false" ht="12.8" hidden="false" customHeight="false" outlineLevel="0" collapsed="false">
      <c r="B50" s="179" t="s">
        <v>556</v>
      </c>
      <c r="C50" s="17" t="s">
        <v>366</v>
      </c>
      <c r="D50" s="180" t="n">
        <v>204.708333333333</v>
      </c>
      <c r="E50" s="180"/>
      <c r="F50" s="180" t="n">
        <f aca="false">IF(D50&gt;0,D50*Récapitulatif!$E$2/Récapitulatif!$E$1,"")</f>
        <v>251.989354838709</v>
      </c>
      <c r="G50" s="180" t="str">
        <f aca="false">IF(E50&gt;0,E50*Récapitulatif!$E$2/Récapitulatif!$E$1,"")</f>
        <v/>
      </c>
      <c r="H50" s="197"/>
      <c r="I50" s="7"/>
      <c r="J50" s="198"/>
      <c r="K50" s="93" t="str">
        <f aca="false">IF(I50&gt;0,I50*H50*(1-J50),"")</f>
        <v/>
      </c>
    </row>
    <row r="51" customFormat="false" ht="12.8" hidden="false" customHeight="false" outlineLevel="0" collapsed="false">
      <c r="B51" s="179" t="s">
        <v>557</v>
      </c>
      <c r="C51" s="17" t="s">
        <v>366</v>
      </c>
      <c r="D51" s="180" t="n">
        <v>277.208333333333</v>
      </c>
      <c r="E51" s="180"/>
      <c r="F51" s="180" t="n">
        <f aca="false">IF(D51&gt;0,D51*Récapitulatif!$E$2/Récapitulatif!$E$1,"")</f>
        <v>341.234516129032</v>
      </c>
      <c r="G51" s="180" t="str">
        <f aca="false">IF(E51&gt;0,E51*Récapitulatif!$E$2/Récapitulatif!$E$1,"")</f>
        <v/>
      </c>
      <c r="H51" s="197"/>
      <c r="I51" s="7"/>
      <c r="J51" s="198"/>
      <c r="K51" s="93" t="str">
        <f aca="false">IF(I51&gt;0,I51*H51*(1-J51),"")</f>
        <v/>
      </c>
    </row>
    <row r="52" customFormat="false" ht="12.8" hidden="false" customHeight="false" outlineLevel="0" collapsed="false">
      <c r="B52" s="179" t="s">
        <v>558</v>
      </c>
      <c r="C52" s="17" t="s">
        <v>366</v>
      </c>
      <c r="D52" s="180" t="n">
        <v>316.510416666667</v>
      </c>
      <c r="E52" s="180"/>
      <c r="F52" s="180" t="n">
        <f aca="false">IF(D52&gt;0,D52*Récapitulatif!$E$2/Récapitulatif!$E$1,"")</f>
        <v>389.614112903226</v>
      </c>
      <c r="G52" s="180" t="str">
        <f aca="false">IF(E52&gt;0,E52*Récapitulatif!$E$2/Récapitulatif!$E$1,"")</f>
        <v/>
      </c>
      <c r="H52" s="197"/>
      <c r="I52" s="7"/>
      <c r="J52" s="198"/>
      <c r="K52" s="93" t="str">
        <f aca="false">IF(I52&gt;0,I52*H52*(1-J52),"")</f>
        <v/>
      </c>
    </row>
    <row r="53" customFormat="false" ht="12.8" hidden="false" customHeight="false" outlineLevel="0" collapsed="false">
      <c r="B53" s="179" t="s">
        <v>559</v>
      </c>
      <c r="C53" s="17" t="s">
        <v>366</v>
      </c>
      <c r="D53" s="180" t="n">
        <v>531.875</v>
      </c>
      <c r="E53" s="180"/>
      <c r="F53" s="180" t="n">
        <f aca="false">IF(D53&gt;0,D53*Récapitulatif!$E$2/Récapitulatif!$E$1,"")</f>
        <v>654.720967741936</v>
      </c>
      <c r="G53" s="180" t="str">
        <f aca="false">IF(E53&gt;0,E53*Récapitulatif!$E$2/Récapitulatif!$E$1,"")</f>
        <v/>
      </c>
      <c r="H53" s="197"/>
      <c r="I53" s="7"/>
      <c r="J53" s="198"/>
      <c r="K53" s="93" t="str">
        <f aca="false">IF(I53&gt;0,I53*H53*(1-J53),"")</f>
        <v/>
      </c>
    </row>
    <row r="54" customFormat="false" ht="12.8" hidden="false" customHeight="false" outlineLevel="0" collapsed="false">
      <c r="B54" s="179" t="s">
        <v>560</v>
      </c>
      <c r="C54" s="17" t="s">
        <v>366</v>
      </c>
      <c r="D54" s="180" t="n">
        <v>316.645833333333</v>
      </c>
      <c r="E54" s="180"/>
      <c r="F54" s="180" t="n">
        <f aca="false">IF(D54&gt;0,D54*Récapitulatif!$E$2/Récapitulatif!$E$1,"")</f>
        <v>389.780806451612</v>
      </c>
      <c r="G54" s="180" t="str">
        <f aca="false">IF(E54&gt;0,E54*Récapitulatif!$E$2/Récapitulatif!$E$1,"")</f>
        <v/>
      </c>
      <c r="H54" s="197"/>
      <c r="I54" s="7"/>
      <c r="J54" s="198"/>
      <c r="K54" s="93" t="str">
        <f aca="false">IF(I54&gt;0,I54*H54*(1-J54),"")</f>
        <v/>
      </c>
    </row>
    <row r="55" customFormat="false" ht="12.8" hidden="false" customHeight="false" outlineLevel="0" collapsed="false">
      <c r="K55" s="93"/>
    </row>
    <row r="56" customFormat="false" ht="12.8" hidden="false" customHeight="false" outlineLevel="0" collapsed="false">
      <c r="J56" s="199" t="str">
        <f aca="false">"Total hors TVA des "&amp;B$3</f>
        <v>Total hors TVA des dégâts aux installation Sanitaire &amp; Chauffage</v>
      </c>
      <c r="K56" s="93" t="n">
        <f aca="false">SUM($K$3:K55)</f>
        <v>0</v>
      </c>
    </row>
    <row r="57" customFormat="false" ht="12.8" hidden="false" customHeight="false" outlineLevel="0" collapsed="false">
      <c r="K57" s="200"/>
    </row>
    <row r="58" customFormat="false" ht="12.8" hidden="false" customHeight="false" outlineLevel="0" collapsed="false">
      <c r="K58" s="93"/>
    </row>
    <row r="59" customFormat="false" ht="12.8" hidden="false" customHeight="false" outlineLevel="0" collapsed="false">
      <c r="K59" s="93"/>
    </row>
    <row r="60" customFormat="false" ht="12.8" hidden="false" customHeight="false" outlineLevel="0" collapsed="false">
      <c r="K60" s="93"/>
    </row>
    <row r="61" customFormat="false" ht="12.8" hidden="false" customHeight="false" outlineLevel="0" collapsed="false">
      <c r="K61" s="93"/>
    </row>
    <row r="62" customFormat="false" ht="12.8" hidden="false" customHeight="false" outlineLevel="0" collapsed="false">
      <c r="K62" s="93"/>
    </row>
    <row r="63" customFormat="false" ht="12.8" hidden="false" customHeight="false" outlineLevel="0" collapsed="false">
      <c r="K63" s="93"/>
    </row>
    <row r="64" customFormat="false" ht="12.8" hidden="false" customHeight="false" outlineLevel="0" collapsed="false">
      <c r="K64" s="93"/>
    </row>
    <row r="65" customFormat="false" ht="12.8" hidden="false" customHeight="false" outlineLevel="0" collapsed="false">
      <c r="K65" s="93"/>
    </row>
    <row r="66" customFormat="false" ht="12.8" hidden="false" customHeight="false" outlineLevel="0" collapsed="false">
      <c r="K66" s="93"/>
    </row>
    <row r="67" customFormat="false" ht="12.8" hidden="false" customHeight="false" outlineLevel="0" collapsed="false">
      <c r="K67" s="93"/>
    </row>
    <row r="68" customFormat="false" ht="12.8" hidden="false" customHeight="false" outlineLevel="0" collapsed="false">
      <c r="K68" s="93"/>
    </row>
    <row r="69" customFormat="false" ht="12.8" hidden="false" customHeight="false" outlineLevel="0" collapsed="false">
      <c r="K69" s="93"/>
    </row>
    <row r="70" customFormat="false" ht="12.8" hidden="false" customHeight="false" outlineLevel="0" collapsed="false">
      <c r="K70" s="93"/>
    </row>
    <row r="71" customFormat="false" ht="12.8" hidden="false" customHeight="false" outlineLevel="0" collapsed="false">
      <c r="K71" s="93"/>
    </row>
    <row r="72" customFormat="false" ht="12.8" hidden="false" customHeight="false" outlineLevel="0" collapsed="false">
      <c r="K72" s="93"/>
    </row>
    <row r="73" customFormat="false" ht="12.8" hidden="false" customHeight="false" outlineLevel="0" collapsed="false">
      <c r="K73" s="93"/>
    </row>
    <row r="74" customFormat="false" ht="12.8" hidden="false" customHeight="false" outlineLevel="0" collapsed="false">
      <c r="K74" s="93"/>
    </row>
    <row r="75" customFormat="false" ht="12.8" hidden="false" customHeight="false" outlineLevel="0" collapsed="false">
      <c r="K75" s="93"/>
    </row>
    <row r="76" customFormat="false" ht="12.8" hidden="false" customHeight="false" outlineLevel="0" collapsed="false">
      <c r="K76" s="93"/>
    </row>
    <row r="77" customFormat="false" ht="12.8" hidden="false" customHeight="false" outlineLevel="0" collapsed="false">
      <c r="K77" s="93"/>
    </row>
    <row r="78" customFormat="false" ht="12.8" hidden="false" customHeight="false" outlineLevel="0" collapsed="false">
      <c r="K78" s="93"/>
    </row>
    <row r="79" customFormat="false" ht="12.8" hidden="false" customHeight="false" outlineLevel="0" collapsed="false">
      <c r="K79" s="93"/>
    </row>
    <row r="80" customFormat="false" ht="12.8" hidden="false" customHeight="false" outlineLevel="0" collapsed="false">
      <c r="K80" s="93"/>
    </row>
    <row r="81" customFormat="false" ht="12.8" hidden="false" customHeight="false" outlineLevel="0" collapsed="false">
      <c r="K81" s="93"/>
    </row>
    <row r="82" customFormat="false" ht="12.8" hidden="false" customHeight="false" outlineLevel="0" collapsed="false">
      <c r="K82" s="93"/>
    </row>
    <row r="83" customFormat="false" ht="12.8" hidden="false" customHeight="false" outlineLevel="0" collapsed="false">
      <c r="K83" s="93"/>
    </row>
    <row r="84" customFormat="false" ht="12.8" hidden="false" customHeight="false" outlineLevel="0" collapsed="false">
      <c r="K84" s="93"/>
    </row>
    <row r="85" customFormat="false" ht="12.8" hidden="false" customHeight="false" outlineLevel="0" collapsed="false">
      <c r="K85" s="93"/>
    </row>
    <row r="86" customFormat="false" ht="12.8" hidden="false" customHeight="false" outlineLevel="0" collapsed="false">
      <c r="K86" s="93"/>
    </row>
    <row r="87" customFormat="false" ht="12.8" hidden="false" customHeight="false" outlineLevel="0" collapsed="false">
      <c r="K87" s="93"/>
    </row>
    <row r="88" customFormat="false" ht="12.8" hidden="false" customHeight="false" outlineLevel="0" collapsed="false">
      <c r="K88" s="93"/>
    </row>
    <row r="89" customFormat="false" ht="12.8" hidden="false" customHeight="false" outlineLevel="0" collapsed="false">
      <c r="K89" s="93"/>
    </row>
    <row r="90" customFormat="false" ht="12.8" hidden="false" customHeight="false" outlineLevel="0" collapsed="false">
      <c r="K90" s="93"/>
    </row>
    <row r="91" customFormat="false" ht="12.8" hidden="false" customHeight="false" outlineLevel="0" collapsed="false">
      <c r="K91" s="93"/>
    </row>
    <row r="92" customFormat="false" ht="12.8" hidden="false" customHeight="false" outlineLevel="0" collapsed="false">
      <c r="K92" s="93"/>
    </row>
    <row r="93" customFormat="false" ht="12.8" hidden="false" customHeight="false" outlineLevel="0" collapsed="false">
      <c r="K93" s="93"/>
    </row>
    <row r="94" customFormat="false" ht="12.8" hidden="false" customHeight="false" outlineLevel="0" collapsed="false">
      <c r="K94" s="93"/>
    </row>
    <row r="95" customFormat="false" ht="12.8" hidden="false" customHeight="false" outlineLevel="0" collapsed="false">
      <c r="K95" s="93"/>
    </row>
    <row r="96" customFormat="false" ht="12.8" hidden="false" customHeight="false" outlineLevel="0" collapsed="false">
      <c r="K96" s="93"/>
    </row>
    <row r="97" customFormat="false" ht="12.8" hidden="false" customHeight="false" outlineLevel="0" collapsed="false">
      <c r="K97" s="93"/>
    </row>
    <row r="98" customFormat="false" ht="12.8" hidden="false" customHeight="false" outlineLevel="0" collapsed="false">
      <c r="K98" s="93"/>
    </row>
    <row r="99" customFormat="false" ht="12.8" hidden="false" customHeight="false" outlineLevel="0" collapsed="false">
      <c r="K99" s="93"/>
    </row>
    <row r="100" customFormat="false" ht="12.8" hidden="false" customHeight="false" outlineLevel="0" collapsed="false">
      <c r="K100" s="93"/>
    </row>
    <row r="101" customFormat="false" ht="12.8" hidden="false" customHeight="false" outlineLevel="0" collapsed="false">
      <c r="K101" s="93"/>
    </row>
    <row r="102" customFormat="false" ht="12.8" hidden="false" customHeight="false" outlineLevel="0" collapsed="false">
      <c r="K102" s="93"/>
    </row>
    <row r="103" customFormat="false" ht="12.8" hidden="false" customHeight="false" outlineLevel="0" collapsed="false">
      <c r="K103" s="93"/>
    </row>
    <row r="104" customFormat="false" ht="12.8" hidden="false" customHeight="false" outlineLevel="0" collapsed="false">
      <c r="K104" s="93"/>
    </row>
    <row r="105" customFormat="false" ht="12.8" hidden="false" customHeight="false" outlineLevel="0" collapsed="false">
      <c r="K105" s="93"/>
    </row>
    <row r="106" customFormat="false" ht="12.8" hidden="false" customHeight="false" outlineLevel="0" collapsed="false">
      <c r="K106" s="93"/>
    </row>
    <row r="107" customFormat="false" ht="12.8" hidden="false" customHeight="false" outlineLevel="0" collapsed="false">
      <c r="K107" s="93"/>
    </row>
    <row r="108" customFormat="false" ht="12.8" hidden="false" customHeight="false" outlineLevel="0" collapsed="false">
      <c r="K108" s="93"/>
    </row>
    <row r="109" customFormat="false" ht="12.8" hidden="false" customHeight="false" outlineLevel="0" collapsed="false">
      <c r="K109" s="93"/>
    </row>
    <row r="110" customFormat="false" ht="12.8" hidden="false" customHeight="false" outlineLevel="0" collapsed="false">
      <c r="K110" s="93"/>
    </row>
    <row r="111" customFormat="false" ht="12.8" hidden="false" customHeight="false" outlineLevel="0" collapsed="false">
      <c r="K111" s="93"/>
    </row>
    <row r="112" customFormat="false" ht="12.8" hidden="false" customHeight="false" outlineLevel="0" collapsed="false">
      <c r="K112" s="93"/>
    </row>
    <row r="113" customFormat="false" ht="12.8" hidden="false" customHeight="false" outlineLevel="0" collapsed="false">
      <c r="K113" s="93"/>
    </row>
    <row r="114" customFormat="false" ht="12.8" hidden="false" customHeight="false" outlineLevel="0" collapsed="false">
      <c r="K114" s="93"/>
    </row>
    <row r="115" customFormat="false" ht="12.8" hidden="false" customHeight="false" outlineLevel="0" collapsed="false">
      <c r="K115" s="93"/>
    </row>
    <row r="116" customFormat="false" ht="12.8" hidden="false" customHeight="false" outlineLevel="0" collapsed="false">
      <c r="K116" s="93"/>
    </row>
    <row r="117" customFormat="false" ht="12.8" hidden="false" customHeight="false" outlineLevel="0" collapsed="false">
      <c r="K117" s="93"/>
    </row>
    <row r="118" customFormat="false" ht="12.8" hidden="false" customHeight="false" outlineLevel="0" collapsed="false">
      <c r="K118" s="93"/>
    </row>
    <row r="119" customFormat="false" ht="12.8" hidden="false" customHeight="false" outlineLevel="0" collapsed="false">
      <c r="K119" s="93"/>
    </row>
    <row r="120" customFormat="false" ht="12.8" hidden="false" customHeight="false" outlineLevel="0" collapsed="false">
      <c r="K120" s="93"/>
    </row>
    <row r="121" customFormat="false" ht="12.8" hidden="false" customHeight="false" outlineLevel="0" collapsed="false">
      <c r="K121" s="93"/>
    </row>
    <row r="122" customFormat="false" ht="12.8" hidden="false" customHeight="false" outlineLevel="0" collapsed="false">
      <c r="K122" s="93"/>
    </row>
    <row r="123" customFormat="false" ht="12.8" hidden="false" customHeight="false" outlineLevel="0" collapsed="false">
      <c r="K123" s="93"/>
    </row>
    <row r="124" customFormat="false" ht="12.8" hidden="false" customHeight="false" outlineLevel="0" collapsed="false">
      <c r="K124" s="93"/>
    </row>
    <row r="125" customFormat="false" ht="12.8" hidden="false" customHeight="false" outlineLevel="0" collapsed="false">
      <c r="K125" s="93"/>
    </row>
    <row r="126" customFormat="false" ht="12.8" hidden="false" customHeight="false" outlineLevel="0" collapsed="false">
      <c r="K126" s="93"/>
    </row>
    <row r="127" customFormat="false" ht="12.8" hidden="false" customHeight="false" outlineLevel="0" collapsed="false">
      <c r="K127" s="93"/>
    </row>
    <row r="128" customFormat="false" ht="12.8" hidden="false" customHeight="false" outlineLevel="0" collapsed="false">
      <c r="K128" s="93"/>
    </row>
    <row r="129" customFormat="false" ht="12.8" hidden="false" customHeight="false" outlineLevel="0" collapsed="false">
      <c r="K129" s="93"/>
    </row>
    <row r="130" customFormat="false" ht="12.8" hidden="false" customHeight="false" outlineLevel="0" collapsed="false">
      <c r="K130" s="93"/>
    </row>
    <row r="131" customFormat="false" ht="12.8" hidden="false" customHeight="false" outlineLevel="0" collapsed="false">
      <c r="K131" s="93"/>
    </row>
    <row r="132" customFormat="false" ht="12.8" hidden="false" customHeight="false" outlineLevel="0" collapsed="false">
      <c r="K132" s="93"/>
    </row>
    <row r="133" customFormat="false" ht="12.8" hidden="false" customHeight="false" outlineLevel="0" collapsed="false">
      <c r="K133" s="93"/>
    </row>
    <row r="134" customFormat="false" ht="12.8" hidden="false" customHeight="false" outlineLevel="0" collapsed="false">
      <c r="K134" s="93"/>
    </row>
    <row r="135" customFormat="false" ht="12.8" hidden="false" customHeight="false" outlineLevel="0" collapsed="false">
      <c r="K135" s="93"/>
    </row>
    <row r="136" customFormat="false" ht="12.8" hidden="false" customHeight="false" outlineLevel="0" collapsed="false">
      <c r="K136" s="93"/>
    </row>
    <row r="137" customFormat="false" ht="12.8" hidden="false" customHeight="false" outlineLevel="0" collapsed="false">
      <c r="K137" s="93"/>
    </row>
    <row r="138" customFormat="false" ht="12.8" hidden="false" customHeight="false" outlineLevel="0" collapsed="false">
      <c r="K138" s="93"/>
    </row>
    <row r="139" customFormat="false" ht="12.8" hidden="false" customHeight="false" outlineLevel="0" collapsed="false">
      <c r="K139" s="93"/>
    </row>
    <row r="140" customFormat="false" ht="12.8" hidden="false" customHeight="false" outlineLevel="0" collapsed="false">
      <c r="K140" s="93"/>
    </row>
    <row r="141" customFormat="false" ht="12.8" hidden="false" customHeight="false" outlineLevel="0" collapsed="false">
      <c r="K141" s="93"/>
    </row>
    <row r="142" customFormat="false" ht="12.8" hidden="false" customHeight="false" outlineLevel="0" collapsed="false">
      <c r="K142" s="93"/>
    </row>
    <row r="143" customFormat="false" ht="12.8" hidden="false" customHeight="false" outlineLevel="0" collapsed="false">
      <c r="K143" s="93"/>
    </row>
    <row r="144" customFormat="false" ht="12.8" hidden="false" customHeight="false" outlineLevel="0" collapsed="false">
      <c r="K144" s="93"/>
    </row>
    <row r="145" customFormat="false" ht="12.8" hidden="false" customHeight="false" outlineLevel="0" collapsed="false">
      <c r="K145" s="93"/>
    </row>
    <row r="146" customFormat="false" ht="12.8" hidden="false" customHeight="false" outlineLevel="0" collapsed="false">
      <c r="K146" s="93"/>
    </row>
    <row r="147" customFormat="false" ht="12.8" hidden="false" customHeight="false" outlineLevel="0" collapsed="false">
      <c r="K147" s="93"/>
    </row>
    <row r="148" customFormat="false" ht="12.8" hidden="false" customHeight="false" outlineLevel="0" collapsed="false">
      <c r="K148" s="93"/>
    </row>
    <row r="149" customFormat="false" ht="12.8" hidden="false" customHeight="false" outlineLevel="0" collapsed="false">
      <c r="K149" s="93"/>
    </row>
    <row r="150" customFormat="false" ht="12.8" hidden="false" customHeight="false" outlineLevel="0" collapsed="false">
      <c r="K150" s="93"/>
    </row>
    <row r="151" customFormat="false" ht="12.8" hidden="false" customHeight="false" outlineLevel="0" collapsed="false">
      <c r="K151" s="93"/>
    </row>
    <row r="152" customFormat="false" ht="12.8" hidden="false" customHeight="false" outlineLevel="0" collapsed="false">
      <c r="K152" s="93"/>
    </row>
    <row r="153" customFormat="false" ht="12.8" hidden="false" customHeight="false" outlineLevel="0" collapsed="false">
      <c r="K153" s="93"/>
    </row>
    <row r="154" customFormat="false" ht="12.8" hidden="false" customHeight="false" outlineLevel="0" collapsed="false">
      <c r="K154" s="93"/>
    </row>
    <row r="155" customFormat="false" ht="12.8" hidden="false" customHeight="false" outlineLevel="0" collapsed="false">
      <c r="K155" s="93"/>
    </row>
    <row r="156" customFormat="false" ht="12.8" hidden="false" customHeight="false" outlineLevel="0" collapsed="false">
      <c r="K156" s="93"/>
    </row>
    <row r="157" customFormat="false" ht="12.8" hidden="false" customHeight="false" outlineLevel="0" collapsed="false">
      <c r="K157" s="93"/>
    </row>
    <row r="158" customFormat="false" ht="12.8" hidden="false" customHeight="false" outlineLevel="0" collapsed="false">
      <c r="K158" s="93"/>
    </row>
    <row r="159" customFormat="false" ht="12.8" hidden="false" customHeight="false" outlineLevel="0" collapsed="false">
      <c r="K159" s="93"/>
    </row>
    <row r="160" customFormat="false" ht="12.8" hidden="false" customHeight="false" outlineLevel="0" collapsed="false">
      <c r="K160" s="93"/>
    </row>
    <row r="161" customFormat="false" ht="12.8" hidden="false" customHeight="false" outlineLevel="0" collapsed="false">
      <c r="K161" s="93"/>
    </row>
    <row r="162" customFormat="false" ht="12.8" hidden="false" customHeight="false" outlineLevel="0" collapsed="false">
      <c r="K162" s="93"/>
    </row>
    <row r="163" customFormat="false" ht="12.8" hidden="false" customHeight="false" outlineLevel="0" collapsed="false">
      <c r="K163" s="93"/>
    </row>
    <row r="164" customFormat="false" ht="12.8" hidden="false" customHeight="false" outlineLevel="0" collapsed="false">
      <c r="K164" s="93"/>
    </row>
    <row r="165" customFormat="false" ht="12.8" hidden="false" customHeight="false" outlineLevel="0" collapsed="false">
      <c r="K165" s="93"/>
    </row>
    <row r="166" customFormat="false" ht="12.8" hidden="false" customHeight="false" outlineLevel="0" collapsed="false">
      <c r="K166" s="93"/>
    </row>
    <row r="167" customFormat="false" ht="12.8" hidden="false" customHeight="false" outlineLevel="0" collapsed="false">
      <c r="K167" s="93"/>
    </row>
    <row r="168" customFormat="false" ht="12.8" hidden="false" customHeight="false" outlineLevel="0" collapsed="false">
      <c r="K168" s="93"/>
    </row>
    <row r="169" customFormat="false" ht="12.8" hidden="false" customHeight="false" outlineLevel="0" collapsed="false">
      <c r="K169" s="93"/>
    </row>
    <row r="170" customFormat="false" ht="12.8" hidden="false" customHeight="false" outlineLevel="0" collapsed="false">
      <c r="K170" s="93"/>
    </row>
    <row r="171" customFormat="false" ht="12.8" hidden="false" customHeight="false" outlineLevel="0" collapsed="false">
      <c r="K171" s="93"/>
    </row>
    <row r="172" customFormat="false" ht="12.8" hidden="false" customHeight="false" outlineLevel="0" collapsed="false">
      <c r="K172" s="93"/>
    </row>
    <row r="173" customFormat="false" ht="12.8" hidden="false" customHeight="false" outlineLevel="0" collapsed="false">
      <c r="K173" s="93"/>
    </row>
    <row r="174" customFormat="false" ht="12.8" hidden="false" customHeight="false" outlineLevel="0" collapsed="false">
      <c r="K174" s="93"/>
    </row>
    <row r="175" customFormat="false" ht="12.8" hidden="false" customHeight="false" outlineLevel="0" collapsed="false">
      <c r="K175" s="93"/>
    </row>
    <row r="176" customFormat="false" ht="12.8" hidden="false" customHeight="false" outlineLevel="0" collapsed="false">
      <c r="K176" s="93"/>
    </row>
    <row r="177" customFormat="false" ht="12.8" hidden="false" customHeight="false" outlineLevel="0" collapsed="false">
      <c r="K177" s="93"/>
    </row>
  </sheetData>
  <sheetProtection sheet="true" objects="true" scenarios="true" selectLockedCells="true"/>
  <mergeCells count="4">
    <mergeCell ref="D1:E1"/>
    <mergeCell ref="F1:G1"/>
    <mergeCell ref="D2:E2"/>
    <mergeCell ref="F3:G3"/>
  </mergeCells>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true"/>
  </sheetPr>
  <dimension ref="A1:AMJ147"/>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5" ySplit="2" topLeftCell="F3" activePane="bottomRight" state="frozen"/>
      <selection pane="topLeft" activeCell="A1" activeCellId="0" sqref="A1"/>
      <selection pane="topRight" activeCell="F1" activeCellId="0" sqref="F1"/>
      <selection pane="bottomLeft" activeCell="A3" activeCellId="0" sqref="A3"/>
      <selection pane="bottomRight" activeCell="H4" activeCellId="0" sqref="H4"/>
    </sheetView>
  </sheetViews>
  <sheetFormatPr defaultColWidth="11.53515625" defaultRowHeight="12.8" zeroHeight="false" outlineLevelRow="0" outlineLevelCol="0"/>
  <cols>
    <col collapsed="false" customWidth="true" hidden="false" outlineLevel="0" max="1" min="1" style="17" width="5.01"/>
    <col collapsed="false" customWidth="true" hidden="false" outlineLevel="0" max="2" min="2" style="179" width="43.6"/>
    <col collapsed="false" customWidth="true" hidden="false" outlineLevel="0" max="3" min="3" style="17" width="4.37"/>
    <col collapsed="false" customWidth="true" hidden="true" outlineLevel="0" max="4" min="4" style="180" width="7.58"/>
    <col collapsed="false" customWidth="true" hidden="true" outlineLevel="0" max="5" min="5" style="180" width="9"/>
    <col collapsed="false" customWidth="true" hidden="false" outlineLevel="0" max="7" min="6" style="180" width="9.13"/>
    <col collapsed="false" customWidth="true" hidden="false" outlineLevel="0" max="8" min="8" style="180" width="9.52"/>
    <col collapsed="false" customWidth="true" hidden="false" outlineLevel="0" max="9" min="9" style="17" width="7.2"/>
    <col collapsed="false" customWidth="true" hidden="false" outlineLevel="0" max="10" min="10" style="181" width="7.69"/>
    <col collapsed="false" customWidth="true" hidden="false" outlineLevel="0" max="11" min="11" style="180" width="11.22"/>
    <col collapsed="false" customWidth="true" hidden="false" outlineLevel="0" max="12" min="12" style="17" width="50.81"/>
    <col collapsed="false" customWidth="false" hidden="false" outlineLevel="0" max="1023" min="13" style="17" width="11.52"/>
  </cols>
  <sheetData>
    <row r="1" customFormat="false" ht="12.8" hidden="false" customHeight="false" outlineLevel="0" collapsed="false">
      <c r="A1" s="17" t="s">
        <v>331</v>
      </c>
      <c r="B1" s="179" t="s">
        <v>332</v>
      </c>
      <c r="C1" s="17" t="s">
        <v>333</v>
      </c>
      <c r="D1" s="182" t="s">
        <v>334</v>
      </c>
      <c r="E1" s="182"/>
      <c r="F1" s="182" t="s">
        <v>334</v>
      </c>
      <c r="G1" s="182"/>
      <c r="H1" s="180" t="s">
        <v>335</v>
      </c>
      <c r="I1" s="17" t="s">
        <v>336</v>
      </c>
      <c r="J1" s="181" t="s">
        <v>206</v>
      </c>
      <c r="K1" s="180" t="s">
        <v>337</v>
      </c>
    </row>
    <row r="2" s="183" customFormat="true" ht="12.8" hidden="false" customHeight="false" outlineLevel="0" collapsed="false">
      <c r="B2" s="184"/>
      <c r="D2" s="185" t="s">
        <v>338</v>
      </c>
      <c r="E2" s="185"/>
      <c r="F2" s="186" t="s">
        <v>339</v>
      </c>
      <c r="G2" s="187" t="s">
        <v>340</v>
      </c>
      <c r="H2" s="188"/>
      <c r="J2" s="189" t="s">
        <v>341</v>
      </c>
      <c r="K2" s="190"/>
      <c r="AMJ2" s="0"/>
    </row>
    <row r="3" s="201" customFormat="true" ht="12.8" hidden="false" customHeight="false" outlineLevel="0" collapsed="false">
      <c r="A3" s="201" t="n">
        <v>6</v>
      </c>
      <c r="B3" s="202" t="s">
        <v>561</v>
      </c>
      <c r="D3" s="216" t="s">
        <v>404</v>
      </c>
      <c r="E3" s="216" t="s">
        <v>404</v>
      </c>
      <c r="F3" s="194" t="str">
        <f aca="false">"mise à jour de "&amp;Récapitulatif!$D$2</f>
        <v>mise à jour de 2022</v>
      </c>
      <c r="G3" s="194" t="n">
        <f aca="false">Récapitulatif!$D$2</f>
        <v>2022</v>
      </c>
      <c r="H3" s="195" t="s">
        <v>344</v>
      </c>
      <c r="J3" s="203"/>
      <c r="K3" s="204"/>
      <c r="AMJ3" s="0"/>
    </row>
    <row r="4" s="201" customFormat="true" ht="12.8" hidden="false" customHeight="false" outlineLevel="0" collapsed="false">
      <c r="B4" s="207" t="s">
        <v>562</v>
      </c>
      <c r="C4" s="217" t="s">
        <v>366</v>
      </c>
      <c r="D4" s="218"/>
      <c r="E4" s="218"/>
      <c r="F4" s="180" t="str">
        <f aca="false">IF(D4&gt;0,D4*Récapitulatif!$E$2/Récapitulatif!$E$1,"")</f>
        <v/>
      </c>
      <c r="G4" s="180" t="str">
        <f aca="false">IF(E4&gt;0,E4*Récapitulatif!$E$2/Récapitulatif!$E$1,"")</f>
        <v/>
      </c>
      <c r="H4" s="197"/>
      <c r="I4" s="7"/>
      <c r="J4" s="198"/>
      <c r="K4" s="93" t="str">
        <f aca="false">IF(I4&gt;0,I4*H4*(1-J4),"")</f>
        <v/>
      </c>
      <c r="AMJ4" s="0"/>
    </row>
    <row r="5" customFormat="false" ht="12.8" hidden="false" customHeight="false" outlineLevel="0" collapsed="false">
      <c r="B5" s="214" t="s">
        <v>563</v>
      </c>
      <c r="C5" s="214" t="s">
        <v>366</v>
      </c>
      <c r="D5" s="215" t="n">
        <v>150</v>
      </c>
      <c r="E5" s="215" t="n">
        <v>200</v>
      </c>
      <c r="F5" s="180" t="n">
        <f aca="false">IF(D5&gt;0,D5*Récapitulatif!$E$2/Récapitulatif!$E$1,"")</f>
        <v>184.645161290323</v>
      </c>
      <c r="G5" s="180" t="n">
        <f aca="false">IF(E5&gt;0,E5*Récapitulatif!$E$2/Récapitulatif!$E$1,"")</f>
        <v>246.193548387097</v>
      </c>
      <c r="H5" s="197"/>
      <c r="I5" s="7"/>
      <c r="J5" s="198"/>
      <c r="K5" s="93" t="str">
        <f aca="false">IF(I5&gt;0,I5*H5*(1-J5),"")</f>
        <v/>
      </c>
    </row>
    <row r="6" customFormat="false" ht="12.8" hidden="false" customHeight="false" outlineLevel="0" collapsed="false">
      <c r="B6" s="179" t="s">
        <v>564</v>
      </c>
      <c r="C6" s="17" t="s">
        <v>366</v>
      </c>
      <c r="D6" s="180" t="n">
        <v>5.20833333333333</v>
      </c>
      <c r="F6" s="180" t="n">
        <f aca="false">IF(D6&gt;0,D6*Récapitulatif!$E$2/Récapitulatif!$E$1,"")</f>
        <v>6.41129032258064</v>
      </c>
      <c r="G6" s="180" t="str">
        <f aca="false">IF(E6&gt;0,E6*Récapitulatif!$E$2/Récapitulatif!$E$1,"")</f>
        <v/>
      </c>
      <c r="H6" s="197"/>
      <c r="I6" s="7"/>
      <c r="J6" s="198"/>
      <c r="K6" s="93"/>
    </row>
    <row r="7" customFormat="false" ht="12.8" hidden="false" customHeight="false" outlineLevel="0" collapsed="false">
      <c r="B7" s="179" t="s">
        <v>565</v>
      </c>
      <c r="C7" s="17" t="s">
        <v>366</v>
      </c>
      <c r="D7" s="180" t="n">
        <v>33.3333333333333</v>
      </c>
      <c r="E7" s="180" t="n">
        <v>45.8333333333333</v>
      </c>
      <c r="F7" s="180" t="n">
        <f aca="false">IF(D7&gt;0,D7*Récapitulatif!$E$2/Récapitulatif!$E$1,"")</f>
        <v>41.0322580645161</v>
      </c>
      <c r="G7" s="180" t="n">
        <f aca="false">IF(E7&gt;0,E7*Récapitulatif!$E$2/Récapitulatif!$E$1,"")</f>
        <v>56.4193548387096</v>
      </c>
      <c r="H7" s="197"/>
      <c r="I7" s="7"/>
      <c r="J7" s="198"/>
      <c r="K7" s="93" t="str">
        <f aca="false">IF(I7&gt;0,I7*H7*(1-J7),"")</f>
        <v/>
      </c>
    </row>
    <row r="8" customFormat="false" ht="12.8" hidden="false" customHeight="false" outlineLevel="0" collapsed="false">
      <c r="B8" s="179" t="s">
        <v>566</v>
      </c>
      <c r="C8" s="17" t="s">
        <v>366</v>
      </c>
      <c r="D8" s="180" t="n">
        <v>54.1666666666667</v>
      </c>
      <c r="F8" s="180" t="n">
        <f aca="false">IF(D8&gt;0,D8*Récapitulatif!$E$2/Récapitulatif!$E$1,"")</f>
        <v>66.6774193548388</v>
      </c>
      <c r="G8" s="180" t="str">
        <f aca="false">IF(E8&gt;0,E8*Récapitulatif!$E$2/Récapitulatif!$E$1,"")</f>
        <v/>
      </c>
      <c r="H8" s="197"/>
      <c r="I8" s="7"/>
      <c r="J8" s="198"/>
      <c r="K8" s="93" t="str">
        <f aca="false">IF(I8&gt;0,I8*H8*(1-J8),"")</f>
        <v/>
      </c>
    </row>
    <row r="9" customFormat="false" ht="12.8" hidden="false" customHeight="false" outlineLevel="0" collapsed="false">
      <c r="B9" s="179" t="s">
        <v>567</v>
      </c>
      <c r="C9" s="17" t="s">
        <v>366</v>
      </c>
      <c r="D9" s="180" t="n">
        <v>10</v>
      </c>
      <c r="E9" s="180" t="n">
        <v>15</v>
      </c>
      <c r="F9" s="180" t="n">
        <f aca="false">IF(D9&gt;0,D9*Récapitulatif!$E$2/Récapitulatif!$E$1,"")</f>
        <v>12.3096774193548</v>
      </c>
      <c r="G9" s="180" t="n">
        <f aca="false">IF(E9&gt;0,E9*Récapitulatif!$E$2/Récapitulatif!$E$1,"")</f>
        <v>18.4645161290323</v>
      </c>
      <c r="H9" s="197"/>
      <c r="I9" s="7"/>
      <c r="J9" s="198"/>
      <c r="K9" s="93" t="str">
        <f aca="false">IF(I9&gt;0,I9*H9*(1-J9),"")</f>
        <v/>
      </c>
      <c r="M9" s="180"/>
    </row>
    <row r="10" customFormat="false" ht="12.8" hidden="false" customHeight="false" outlineLevel="0" collapsed="false">
      <c r="B10" s="179" t="s">
        <v>568</v>
      </c>
      <c r="C10" s="17" t="s">
        <v>366</v>
      </c>
      <c r="D10" s="180" t="n">
        <v>91.5625</v>
      </c>
      <c r="E10" s="180" t="n">
        <v>139.125</v>
      </c>
      <c r="F10" s="180" t="n">
        <f aca="false">IF(D10&gt;0,D10*Récapitulatif!$E$2/Récapitulatif!$E$1,"")</f>
        <v>112.710483870968</v>
      </c>
      <c r="G10" s="180" t="n">
        <f aca="false">IF(E10&gt;0,E10*Récapitulatif!$E$2/Récapitulatif!$E$1,"")</f>
        <v>171.258387096774</v>
      </c>
      <c r="H10" s="197"/>
      <c r="I10" s="7"/>
      <c r="J10" s="198"/>
      <c r="K10" s="93" t="str">
        <f aca="false">IF(I10&gt;0,I10*H10*(1-J10),"")</f>
        <v/>
      </c>
    </row>
    <row r="11" customFormat="false" ht="12.8" hidden="false" customHeight="false" outlineLevel="0" collapsed="false">
      <c r="B11" s="179" t="s">
        <v>569</v>
      </c>
      <c r="C11" s="17" t="s">
        <v>366</v>
      </c>
      <c r="D11" s="180" t="n">
        <v>5.20833333333333</v>
      </c>
      <c r="F11" s="180" t="n">
        <f aca="false">IF(D11&gt;0,D11*Récapitulatif!$E$2/Récapitulatif!$E$1,"")</f>
        <v>6.41129032258064</v>
      </c>
      <c r="G11" s="180" t="str">
        <f aca="false">IF(E11&gt;0,E11*Récapitulatif!$E$2/Récapitulatif!$E$1,"")</f>
        <v/>
      </c>
      <c r="H11" s="197"/>
      <c r="I11" s="7"/>
      <c r="J11" s="198"/>
      <c r="K11" s="93" t="str">
        <f aca="false">IF(I11&gt;0,I11*H11*(1-J11),"")</f>
        <v/>
      </c>
    </row>
    <row r="12" customFormat="false" ht="12.8" hidden="false" customHeight="false" outlineLevel="0" collapsed="false">
      <c r="B12" s="179" t="s">
        <v>570</v>
      </c>
      <c r="C12" s="17" t="s">
        <v>366</v>
      </c>
      <c r="D12" s="180" t="n">
        <v>15</v>
      </c>
      <c r="E12" s="180" t="n">
        <v>30</v>
      </c>
      <c r="F12" s="180" t="n">
        <f aca="false">IF(D12&gt;0,D12*Récapitulatif!$E$2/Récapitulatif!$E$1,"")</f>
        <v>18.4645161290323</v>
      </c>
      <c r="G12" s="180" t="n">
        <f aca="false">IF(E12&gt;0,E12*Récapitulatif!$E$2/Récapitulatif!$E$1,"")</f>
        <v>36.9290322580645</v>
      </c>
      <c r="H12" s="197"/>
      <c r="I12" s="7"/>
      <c r="J12" s="198"/>
      <c r="K12" s="93" t="str">
        <f aca="false">IF(I12&gt;0,I12*H12*(1-J12),"")</f>
        <v/>
      </c>
    </row>
    <row r="13" customFormat="false" ht="12.8" hidden="false" customHeight="false" outlineLevel="0" collapsed="false">
      <c r="B13" s="179" t="s">
        <v>571</v>
      </c>
      <c r="C13" s="17" t="s">
        <v>366</v>
      </c>
      <c r="F13" s="180" t="str">
        <f aca="false">IF(D13&gt;0,D13*Récapitulatif!$E$2/Récapitulatif!$E$1,"")</f>
        <v/>
      </c>
      <c r="G13" s="180" t="str">
        <f aca="false">IF(E13&gt;0,E13*Récapitulatif!$E$2/Récapitulatif!$E$1,"")</f>
        <v/>
      </c>
      <c r="H13" s="197"/>
      <c r="I13" s="7"/>
      <c r="J13" s="198"/>
      <c r="K13" s="93" t="str">
        <f aca="false">IF(I13&gt;0,I13*H13*(1-J13),"")</f>
        <v/>
      </c>
    </row>
    <row r="14" customFormat="false" ht="12.8" hidden="false" customHeight="false" outlineLevel="0" collapsed="false">
      <c r="B14" s="179" t="s">
        <v>572</v>
      </c>
      <c r="C14" s="17" t="s">
        <v>366</v>
      </c>
      <c r="F14" s="180" t="str">
        <f aca="false">IF(D14&gt;0,D14*Récapitulatif!$E$2/Récapitulatif!$E$1,"")</f>
        <v/>
      </c>
      <c r="G14" s="180" t="str">
        <f aca="false">IF(E14&gt;0,E14*Récapitulatif!$E$2/Récapitulatif!$E$1,"")</f>
        <v/>
      </c>
      <c r="H14" s="197"/>
      <c r="I14" s="7"/>
      <c r="J14" s="198"/>
      <c r="K14" s="93" t="str">
        <f aca="false">IF(I14&gt;0,I14*H14*(1-J14),"")</f>
        <v/>
      </c>
      <c r="L14" s="180"/>
    </row>
    <row r="15" customFormat="false" ht="12.8" hidden="false" customHeight="false" outlineLevel="0" collapsed="false">
      <c r="B15" s="179" t="s">
        <v>573</v>
      </c>
      <c r="C15" s="17" t="s">
        <v>366</v>
      </c>
      <c r="D15" s="180" t="n">
        <v>40.625</v>
      </c>
      <c r="E15" s="180" t="n">
        <v>51.0416666666667</v>
      </c>
      <c r="F15" s="180" t="n">
        <f aca="false">IF(D15&gt;0,D15*Récapitulatif!$E$2/Récapitulatif!$E$1,"")</f>
        <v>50.008064516129</v>
      </c>
      <c r="G15" s="180" t="n">
        <f aca="false">IF(E15&gt;0,E15*Récapitulatif!$E$2/Récapitulatif!$E$1,"")</f>
        <v>62.8306451612904</v>
      </c>
      <c r="H15" s="197"/>
      <c r="I15" s="7"/>
      <c r="J15" s="198"/>
      <c r="K15" s="93" t="str">
        <f aca="false">IF(I15&gt;0,I15*H15*(1-J15),"")</f>
        <v/>
      </c>
    </row>
    <row r="16" customFormat="false" ht="12.8" hidden="false" customHeight="false" outlineLevel="0" collapsed="false">
      <c r="B16" s="179" t="s">
        <v>574</v>
      </c>
      <c r="C16" s="17" t="s">
        <v>366</v>
      </c>
      <c r="D16" s="180" t="n">
        <v>12.5</v>
      </c>
      <c r="E16" s="180" t="n">
        <v>15.625</v>
      </c>
      <c r="F16" s="180" t="n">
        <f aca="false">IF(D16&gt;0,D16*Récapitulatif!$E$2/Récapitulatif!$E$1,"")</f>
        <v>15.3870967741935</v>
      </c>
      <c r="G16" s="180" t="n">
        <f aca="false">IF(E16&gt;0,E16*Récapitulatif!$E$2/Récapitulatif!$E$1,"")</f>
        <v>19.2338709677419</v>
      </c>
      <c r="H16" s="197"/>
      <c r="I16" s="7"/>
      <c r="J16" s="198"/>
      <c r="K16" s="93" t="str">
        <f aca="false">IF(I16&gt;0,I16*H16*(1-J16),"")</f>
        <v/>
      </c>
    </row>
    <row r="17" customFormat="false" ht="12.8" hidden="false" customHeight="false" outlineLevel="0" collapsed="false">
      <c r="K17" s="93"/>
    </row>
    <row r="18" customFormat="false" ht="12.8" hidden="false" customHeight="false" outlineLevel="0" collapsed="false">
      <c r="J18" s="199" t="str">
        <f aca="false">"Total hors TVA des "&amp;B$3</f>
        <v>Total hors TVA des dégâts à l’électricité</v>
      </c>
      <c r="K18" s="93" t="n">
        <f aca="false">SUM($K$3:K17)</f>
        <v>0</v>
      </c>
    </row>
    <row r="19" customFormat="false" ht="12.8" hidden="false" customHeight="false" outlineLevel="0" collapsed="false">
      <c r="G19" s="212"/>
      <c r="H19" s="213"/>
      <c r="K19" s="17"/>
    </row>
    <row r="20" customFormat="false" ht="12.8" hidden="false" customHeight="false" outlineLevel="0" collapsed="false">
      <c r="H20" s="212"/>
      <c r="K20" s="93"/>
    </row>
    <row r="21" customFormat="false" ht="12.8" hidden="false" customHeight="false" outlineLevel="0" collapsed="false">
      <c r="K21" s="93"/>
    </row>
    <row r="22" customFormat="false" ht="12.8" hidden="false" customHeight="false" outlineLevel="0" collapsed="false">
      <c r="K22" s="93"/>
    </row>
    <row r="23" customFormat="false" ht="12.8" hidden="false" customHeight="false" outlineLevel="0" collapsed="false">
      <c r="K23" s="93"/>
    </row>
    <row r="24" customFormat="false" ht="12.8" hidden="false" customHeight="false" outlineLevel="0" collapsed="false">
      <c r="K24" s="93"/>
    </row>
    <row r="25" customFormat="false" ht="12.8" hidden="false" customHeight="false" outlineLevel="0" collapsed="false">
      <c r="K25" s="93"/>
    </row>
    <row r="26" customFormat="false" ht="12.8" hidden="false" customHeight="false" outlineLevel="0" collapsed="false">
      <c r="K26" s="93"/>
    </row>
    <row r="27" customFormat="false" ht="12.8" hidden="false" customHeight="false" outlineLevel="0" collapsed="false">
      <c r="K27" s="93"/>
    </row>
    <row r="28" customFormat="false" ht="12.8" hidden="false" customHeight="false" outlineLevel="0" collapsed="false">
      <c r="K28" s="93"/>
    </row>
    <row r="29" customFormat="false" ht="12.8" hidden="false" customHeight="false" outlineLevel="0" collapsed="false">
      <c r="K29" s="93"/>
    </row>
    <row r="30" customFormat="false" ht="12.8" hidden="false" customHeight="false" outlineLevel="0" collapsed="false">
      <c r="K30" s="93"/>
    </row>
    <row r="31" customFormat="false" ht="12.8" hidden="false" customHeight="false" outlineLevel="0" collapsed="false">
      <c r="K31" s="93"/>
    </row>
    <row r="32" customFormat="false" ht="12.8" hidden="false" customHeight="false" outlineLevel="0" collapsed="false">
      <c r="K32" s="93"/>
    </row>
    <row r="33" customFormat="false" ht="12.8" hidden="false" customHeight="false" outlineLevel="0" collapsed="false">
      <c r="K33" s="93"/>
    </row>
    <row r="34" customFormat="false" ht="12.8" hidden="false" customHeight="false" outlineLevel="0" collapsed="false">
      <c r="K34" s="93"/>
    </row>
    <row r="35" customFormat="false" ht="12.8" hidden="false" customHeight="false" outlineLevel="0" collapsed="false">
      <c r="K35" s="93"/>
    </row>
    <row r="36" customFormat="false" ht="12.8" hidden="false" customHeight="false" outlineLevel="0" collapsed="false">
      <c r="K36" s="93"/>
    </row>
    <row r="37" customFormat="false" ht="12.8" hidden="false" customHeight="false" outlineLevel="0" collapsed="false">
      <c r="K37" s="93"/>
    </row>
    <row r="38" customFormat="false" ht="12.8" hidden="false" customHeight="false" outlineLevel="0" collapsed="false">
      <c r="K38" s="93"/>
    </row>
    <row r="39" customFormat="false" ht="12.8" hidden="false" customHeight="false" outlineLevel="0" collapsed="false">
      <c r="K39" s="93"/>
    </row>
    <row r="40" customFormat="false" ht="12.8" hidden="false" customHeight="false" outlineLevel="0" collapsed="false">
      <c r="K40" s="93"/>
    </row>
    <row r="41" customFormat="false" ht="12.8" hidden="false" customHeight="false" outlineLevel="0" collapsed="false">
      <c r="K41" s="93"/>
    </row>
    <row r="42" customFormat="false" ht="12.8" hidden="false" customHeight="false" outlineLevel="0" collapsed="false">
      <c r="K42" s="93"/>
    </row>
    <row r="43" customFormat="false" ht="12.8" hidden="false" customHeight="false" outlineLevel="0" collapsed="false">
      <c r="K43" s="93"/>
    </row>
    <row r="44" customFormat="false" ht="12.8" hidden="false" customHeight="false" outlineLevel="0" collapsed="false">
      <c r="K44" s="93"/>
    </row>
    <row r="45" customFormat="false" ht="12.8" hidden="false" customHeight="false" outlineLevel="0" collapsed="false">
      <c r="K45" s="93"/>
    </row>
    <row r="46" customFormat="false" ht="12.8" hidden="false" customHeight="false" outlineLevel="0" collapsed="false">
      <c r="K46" s="93"/>
    </row>
    <row r="47" customFormat="false" ht="12.8" hidden="false" customHeight="false" outlineLevel="0" collapsed="false">
      <c r="K47" s="93"/>
    </row>
    <row r="48" customFormat="false" ht="12.8" hidden="false" customHeight="false" outlineLevel="0" collapsed="false">
      <c r="K48" s="93"/>
    </row>
    <row r="49" customFormat="false" ht="12.8" hidden="false" customHeight="false" outlineLevel="0" collapsed="false">
      <c r="K49" s="93"/>
    </row>
    <row r="50" customFormat="false" ht="12.8" hidden="false" customHeight="false" outlineLevel="0" collapsed="false">
      <c r="K50" s="93"/>
    </row>
    <row r="51" customFormat="false" ht="12.8" hidden="false" customHeight="false" outlineLevel="0" collapsed="false">
      <c r="K51" s="93"/>
    </row>
    <row r="52" customFormat="false" ht="12.8" hidden="false" customHeight="false" outlineLevel="0" collapsed="false">
      <c r="K52" s="93"/>
    </row>
    <row r="53" customFormat="false" ht="12.8" hidden="false" customHeight="false" outlineLevel="0" collapsed="false">
      <c r="K53" s="93"/>
    </row>
    <row r="54" customFormat="false" ht="12.8" hidden="false" customHeight="false" outlineLevel="0" collapsed="false">
      <c r="K54" s="93"/>
    </row>
    <row r="55" customFormat="false" ht="12.8" hidden="false" customHeight="false" outlineLevel="0" collapsed="false">
      <c r="K55" s="93"/>
    </row>
    <row r="56" customFormat="false" ht="12.8" hidden="false" customHeight="false" outlineLevel="0" collapsed="false">
      <c r="K56" s="93"/>
    </row>
    <row r="57" customFormat="false" ht="12.8" hidden="false" customHeight="false" outlineLevel="0" collapsed="false">
      <c r="K57" s="93"/>
    </row>
    <row r="58" customFormat="false" ht="12.8" hidden="false" customHeight="false" outlineLevel="0" collapsed="false">
      <c r="K58" s="93"/>
    </row>
    <row r="59" customFormat="false" ht="12.8" hidden="false" customHeight="false" outlineLevel="0" collapsed="false">
      <c r="K59" s="93"/>
    </row>
    <row r="60" customFormat="false" ht="12.8" hidden="false" customHeight="false" outlineLevel="0" collapsed="false">
      <c r="K60" s="93"/>
    </row>
    <row r="61" customFormat="false" ht="12.8" hidden="false" customHeight="false" outlineLevel="0" collapsed="false">
      <c r="K61" s="93"/>
    </row>
    <row r="62" customFormat="false" ht="12.8" hidden="false" customHeight="false" outlineLevel="0" collapsed="false">
      <c r="K62" s="93"/>
    </row>
    <row r="63" customFormat="false" ht="12.8" hidden="false" customHeight="false" outlineLevel="0" collapsed="false">
      <c r="K63" s="93"/>
    </row>
    <row r="64" customFormat="false" ht="12.8" hidden="false" customHeight="false" outlineLevel="0" collapsed="false">
      <c r="K64" s="93"/>
    </row>
    <row r="65" customFormat="false" ht="12.8" hidden="false" customHeight="false" outlineLevel="0" collapsed="false">
      <c r="K65" s="93"/>
    </row>
    <row r="66" customFormat="false" ht="12.8" hidden="false" customHeight="false" outlineLevel="0" collapsed="false">
      <c r="K66" s="93"/>
    </row>
    <row r="67" customFormat="false" ht="12.8" hidden="false" customHeight="false" outlineLevel="0" collapsed="false">
      <c r="K67" s="93"/>
    </row>
    <row r="68" customFormat="false" ht="12.8" hidden="false" customHeight="false" outlineLevel="0" collapsed="false">
      <c r="K68" s="93"/>
    </row>
    <row r="69" customFormat="false" ht="12.8" hidden="false" customHeight="false" outlineLevel="0" collapsed="false">
      <c r="K69" s="93"/>
    </row>
    <row r="70" customFormat="false" ht="12.8" hidden="false" customHeight="false" outlineLevel="0" collapsed="false">
      <c r="K70" s="93"/>
    </row>
    <row r="71" customFormat="false" ht="12.8" hidden="false" customHeight="false" outlineLevel="0" collapsed="false">
      <c r="K71" s="93"/>
    </row>
    <row r="72" customFormat="false" ht="12.8" hidden="false" customHeight="false" outlineLevel="0" collapsed="false">
      <c r="K72" s="93"/>
    </row>
    <row r="73" customFormat="false" ht="12.8" hidden="false" customHeight="false" outlineLevel="0" collapsed="false">
      <c r="K73" s="93"/>
    </row>
    <row r="74" customFormat="false" ht="12.8" hidden="false" customHeight="false" outlineLevel="0" collapsed="false">
      <c r="K74" s="93"/>
    </row>
    <row r="75" customFormat="false" ht="12.8" hidden="false" customHeight="false" outlineLevel="0" collapsed="false">
      <c r="K75" s="93"/>
    </row>
    <row r="76" customFormat="false" ht="12.8" hidden="false" customHeight="false" outlineLevel="0" collapsed="false">
      <c r="K76" s="93"/>
    </row>
    <row r="77" customFormat="false" ht="12.8" hidden="false" customHeight="false" outlineLevel="0" collapsed="false">
      <c r="K77" s="93"/>
    </row>
    <row r="78" customFormat="false" ht="12.8" hidden="false" customHeight="false" outlineLevel="0" collapsed="false">
      <c r="K78" s="93"/>
    </row>
    <row r="79" customFormat="false" ht="12.8" hidden="false" customHeight="false" outlineLevel="0" collapsed="false">
      <c r="K79" s="93"/>
    </row>
    <row r="80" customFormat="false" ht="12.8" hidden="false" customHeight="false" outlineLevel="0" collapsed="false">
      <c r="K80" s="93"/>
    </row>
    <row r="81" customFormat="false" ht="12.8" hidden="false" customHeight="false" outlineLevel="0" collapsed="false">
      <c r="K81" s="93"/>
    </row>
    <row r="82" customFormat="false" ht="12.8" hidden="false" customHeight="false" outlineLevel="0" collapsed="false">
      <c r="K82" s="93"/>
    </row>
    <row r="83" customFormat="false" ht="12.8" hidden="false" customHeight="false" outlineLevel="0" collapsed="false">
      <c r="K83" s="93"/>
    </row>
    <row r="84" customFormat="false" ht="12.8" hidden="false" customHeight="false" outlineLevel="0" collapsed="false">
      <c r="K84" s="93"/>
    </row>
    <row r="85" customFormat="false" ht="12.8" hidden="false" customHeight="false" outlineLevel="0" collapsed="false">
      <c r="K85" s="93"/>
    </row>
    <row r="86" customFormat="false" ht="12.8" hidden="false" customHeight="false" outlineLevel="0" collapsed="false">
      <c r="K86" s="93"/>
    </row>
    <row r="87" customFormat="false" ht="12.8" hidden="false" customHeight="false" outlineLevel="0" collapsed="false">
      <c r="K87" s="93"/>
    </row>
    <row r="88" customFormat="false" ht="12.8" hidden="false" customHeight="false" outlineLevel="0" collapsed="false">
      <c r="K88" s="93"/>
    </row>
    <row r="89" customFormat="false" ht="12.8" hidden="false" customHeight="false" outlineLevel="0" collapsed="false">
      <c r="K89" s="93"/>
    </row>
    <row r="90" customFormat="false" ht="12.8" hidden="false" customHeight="false" outlineLevel="0" collapsed="false">
      <c r="K90" s="93"/>
    </row>
    <row r="91" customFormat="false" ht="12.8" hidden="false" customHeight="false" outlineLevel="0" collapsed="false">
      <c r="K91" s="93"/>
    </row>
    <row r="92" customFormat="false" ht="12.8" hidden="false" customHeight="false" outlineLevel="0" collapsed="false">
      <c r="K92" s="93"/>
    </row>
    <row r="93" customFormat="false" ht="12.8" hidden="false" customHeight="false" outlineLevel="0" collapsed="false">
      <c r="K93" s="93"/>
    </row>
    <row r="94" customFormat="false" ht="12.8" hidden="false" customHeight="false" outlineLevel="0" collapsed="false">
      <c r="K94" s="93"/>
    </row>
    <row r="95" customFormat="false" ht="12.8" hidden="false" customHeight="false" outlineLevel="0" collapsed="false">
      <c r="K95" s="93"/>
    </row>
    <row r="96" customFormat="false" ht="12.8" hidden="false" customHeight="false" outlineLevel="0" collapsed="false">
      <c r="K96" s="93"/>
    </row>
    <row r="97" customFormat="false" ht="12.8" hidden="false" customHeight="false" outlineLevel="0" collapsed="false">
      <c r="K97" s="93"/>
    </row>
    <row r="98" customFormat="false" ht="12.8" hidden="false" customHeight="false" outlineLevel="0" collapsed="false">
      <c r="K98" s="93"/>
    </row>
    <row r="99" customFormat="false" ht="12.8" hidden="false" customHeight="false" outlineLevel="0" collapsed="false">
      <c r="K99" s="93"/>
    </row>
    <row r="100" customFormat="false" ht="12.8" hidden="false" customHeight="false" outlineLevel="0" collapsed="false">
      <c r="K100" s="93"/>
    </row>
    <row r="101" customFormat="false" ht="12.8" hidden="false" customHeight="false" outlineLevel="0" collapsed="false">
      <c r="K101" s="93"/>
    </row>
    <row r="102" customFormat="false" ht="12.8" hidden="false" customHeight="false" outlineLevel="0" collapsed="false">
      <c r="K102" s="93"/>
    </row>
    <row r="103" customFormat="false" ht="12.8" hidden="false" customHeight="false" outlineLevel="0" collapsed="false">
      <c r="K103" s="93"/>
    </row>
    <row r="104" customFormat="false" ht="12.8" hidden="false" customHeight="false" outlineLevel="0" collapsed="false">
      <c r="K104" s="93"/>
    </row>
    <row r="105" customFormat="false" ht="12.8" hidden="false" customHeight="false" outlineLevel="0" collapsed="false">
      <c r="K105" s="93"/>
    </row>
    <row r="106" customFormat="false" ht="12.8" hidden="false" customHeight="false" outlineLevel="0" collapsed="false">
      <c r="K106" s="93"/>
    </row>
    <row r="107" customFormat="false" ht="12.8" hidden="false" customHeight="false" outlineLevel="0" collapsed="false">
      <c r="K107" s="93"/>
    </row>
    <row r="108" customFormat="false" ht="12.8" hidden="false" customHeight="false" outlineLevel="0" collapsed="false">
      <c r="K108" s="93"/>
    </row>
    <row r="109" customFormat="false" ht="12.8" hidden="false" customHeight="false" outlineLevel="0" collapsed="false">
      <c r="K109" s="93"/>
    </row>
    <row r="110" customFormat="false" ht="12.8" hidden="false" customHeight="false" outlineLevel="0" collapsed="false">
      <c r="K110" s="93"/>
    </row>
    <row r="111" customFormat="false" ht="12.8" hidden="false" customHeight="false" outlineLevel="0" collapsed="false">
      <c r="K111" s="93"/>
    </row>
    <row r="112" customFormat="false" ht="12.8" hidden="false" customHeight="false" outlineLevel="0" collapsed="false">
      <c r="K112" s="93"/>
    </row>
    <row r="113" customFormat="false" ht="12.8" hidden="false" customHeight="false" outlineLevel="0" collapsed="false">
      <c r="K113" s="93"/>
    </row>
    <row r="114" customFormat="false" ht="12.8" hidden="false" customHeight="false" outlineLevel="0" collapsed="false">
      <c r="K114" s="93"/>
    </row>
    <row r="115" customFormat="false" ht="12.8" hidden="false" customHeight="false" outlineLevel="0" collapsed="false">
      <c r="K115" s="93"/>
    </row>
    <row r="116" customFormat="false" ht="12.8" hidden="false" customHeight="false" outlineLevel="0" collapsed="false">
      <c r="K116" s="93"/>
    </row>
    <row r="117" customFormat="false" ht="12.8" hidden="false" customHeight="false" outlineLevel="0" collapsed="false">
      <c r="K117" s="93"/>
    </row>
    <row r="118" customFormat="false" ht="12.8" hidden="false" customHeight="false" outlineLevel="0" collapsed="false">
      <c r="K118" s="93"/>
    </row>
    <row r="119" customFormat="false" ht="12.8" hidden="false" customHeight="false" outlineLevel="0" collapsed="false">
      <c r="K119" s="93"/>
    </row>
    <row r="120" customFormat="false" ht="12.8" hidden="false" customHeight="false" outlineLevel="0" collapsed="false">
      <c r="K120" s="93"/>
    </row>
    <row r="121" customFormat="false" ht="12.8" hidden="false" customHeight="false" outlineLevel="0" collapsed="false">
      <c r="K121" s="93"/>
    </row>
    <row r="122" customFormat="false" ht="12.8" hidden="false" customHeight="false" outlineLevel="0" collapsed="false">
      <c r="K122" s="93"/>
    </row>
    <row r="123" customFormat="false" ht="12.8" hidden="false" customHeight="false" outlineLevel="0" collapsed="false">
      <c r="K123" s="93"/>
    </row>
    <row r="124" customFormat="false" ht="12.8" hidden="false" customHeight="false" outlineLevel="0" collapsed="false">
      <c r="K124" s="93"/>
    </row>
    <row r="125" customFormat="false" ht="12.8" hidden="false" customHeight="false" outlineLevel="0" collapsed="false">
      <c r="K125" s="93"/>
    </row>
    <row r="126" customFormat="false" ht="12.8" hidden="false" customHeight="false" outlineLevel="0" collapsed="false">
      <c r="K126" s="93"/>
    </row>
    <row r="127" customFormat="false" ht="12.8" hidden="false" customHeight="false" outlineLevel="0" collapsed="false">
      <c r="K127" s="93"/>
    </row>
    <row r="128" customFormat="false" ht="12.8" hidden="false" customHeight="false" outlineLevel="0" collapsed="false">
      <c r="K128" s="93"/>
    </row>
    <row r="129" customFormat="false" ht="12.8" hidden="false" customHeight="false" outlineLevel="0" collapsed="false">
      <c r="K129" s="93"/>
    </row>
    <row r="130" customFormat="false" ht="12.8" hidden="false" customHeight="false" outlineLevel="0" collapsed="false">
      <c r="K130" s="93"/>
    </row>
    <row r="131" customFormat="false" ht="12.8" hidden="false" customHeight="false" outlineLevel="0" collapsed="false">
      <c r="K131" s="93"/>
    </row>
    <row r="132" customFormat="false" ht="12.8" hidden="false" customHeight="false" outlineLevel="0" collapsed="false">
      <c r="K132" s="93"/>
    </row>
    <row r="133" customFormat="false" ht="12.8" hidden="false" customHeight="false" outlineLevel="0" collapsed="false">
      <c r="K133" s="93"/>
    </row>
    <row r="134" customFormat="false" ht="12.8" hidden="false" customHeight="false" outlineLevel="0" collapsed="false">
      <c r="K134" s="93"/>
    </row>
    <row r="135" customFormat="false" ht="12.8" hidden="false" customHeight="false" outlineLevel="0" collapsed="false">
      <c r="K135" s="93"/>
    </row>
    <row r="136" customFormat="false" ht="12.8" hidden="false" customHeight="false" outlineLevel="0" collapsed="false">
      <c r="K136" s="93"/>
    </row>
    <row r="137" customFormat="false" ht="12.8" hidden="false" customHeight="false" outlineLevel="0" collapsed="false">
      <c r="K137" s="93"/>
    </row>
    <row r="138" customFormat="false" ht="12.8" hidden="false" customHeight="false" outlineLevel="0" collapsed="false">
      <c r="K138" s="93"/>
    </row>
    <row r="139" customFormat="false" ht="12.8" hidden="false" customHeight="false" outlineLevel="0" collapsed="false">
      <c r="K139" s="93"/>
    </row>
    <row r="140" customFormat="false" ht="12.8" hidden="false" customHeight="false" outlineLevel="0" collapsed="false">
      <c r="K140" s="93"/>
    </row>
    <row r="141" customFormat="false" ht="12.8" hidden="false" customHeight="false" outlineLevel="0" collapsed="false">
      <c r="K141" s="93"/>
    </row>
    <row r="142" customFormat="false" ht="12.8" hidden="false" customHeight="false" outlineLevel="0" collapsed="false">
      <c r="K142" s="93"/>
    </row>
    <row r="143" customFormat="false" ht="12.8" hidden="false" customHeight="false" outlineLevel="0" collapsed="false">
      <c r="K143" s="93"/>
    </row>
    <row r="144" customFormat="false" ht="12.8" hidden="false" customHeight="false" outlineLevel="0" collapsed="false">
      <c r="K144" s="93"/>
    </row>
    <row r="145" customFormat="false" ht="12.8" hidden="false" customHeight="false" outlineLevel="0" collapsed="false">
      <c r="K145" s="93"/>
    </row>
    <row r="146" customFormat="false" ht="12.8" hidden="false" customHeight="false" outlineLevel="0" collapsed="false">
      <c r="K146" s="93"/>
    </row>
    <row r="147" customFormat="false" ht="12.8" hidden="false" customHeight="false" outlineLevel="0" collapsed="false">
      <c r="K147" s="93"/>
    </row>
  </sheetData>
  <sheetProtection sheet="true" objects="true" scenarios="true" selectLockedCells="true"/>
  <mergeCells count="4">
    <mergeCell ref="D1:E1"/>
    <mergeCell ref="F1:G1"/>
    <mergeCell ref="D2:E2"/>
    <mergeCell ref="F3:G3"/>
  </mergeCells>
  <printOptions headings="false" gridLines="false" gridLinesSet="true" horizontalCentered="false" verticalCentered="false"/>
  <pageMargins left="0.511805555555556" right="0.236111111111111" top="1.10555555555556" bottom="1.10555555555556" header="0.590277777777778" footer="0.590277777777778"/>
  <pageSetup paperSize="9" scale="100" fitToWidth="1" fitToHeight="5" pageOrder="downThenOver" orientation="landscape" blackAndWhite="false" draft="false" cellComments="none" horizontalDpi="300" verticalDpi="300" copies="1"/>
  <headerFooter differentFirst="false" differentOddEven="false">
    <oddHeader>&amp;C&amp;15Estimation forfaitaire des dégâts locatifs
&amp;A&amp;RFait le &amp;D</oddHeader>
    <oddFooter>&amp;LTableau créé par Jean GLAUDE, ingénieur civil architecte
Rue des Roches, 22
4170 Comblain-au-Pont&amp;CPage &amp;P de &amp;N
© 2019 - tous droits réservés&amp;RTél. : 04 369 21 08
Gsm : 0497 164 605
Url : https://www.jeanglaude-architecte.be</oddFooter>
  </headerFooter>
</worksheet>
</file>

<file path=docProps/app.xml><?xml version="1.0" encoding="utf-8"?>
<Properties xmlns="http://schemas.openxmlformats.org/officeDocument/2006/extended-properties" xmlns:vt="http://schemas.openxmlformats.org/officeDocument/2006/docPropsVTypes">
  <Template>Dégâts locatifs</Template>
  <TotalTime>5</TotalTime>
  <Application>LibreOffice/7.3.6.2$MacOSX_X86_64 LibreOffice_project/c28ca90fd6e1a19e189fc16c05f8f8924961e12e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2022-09-24T09:12:37Z</dcterms:created>
  <dc:creator>Jean GLAUDE</dc:creator>
  <dc:description/>
  <dc:language>fr-BJ</dc:language>
  <cp:lastModifiedBy>Jean GLAUDE</cp:lastModifiedBy>
  <dcterms:modified xsi:type="dcterms:W3CDTF">2022-11-21T12:16:05Z</dcterms:modified>
  <cp:revision>3</cp:revision>
  <dc:subject/>
  <dc:title>Dégâts locatifs</dc:title>
</cp:coreProperties>
</file>